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'Лист1'!$A$1:$I$217</definedName>
  </definedNames>
  <calcPr fullCalcOnLoad="1"/>
</workbook>
</file>

<file path=xl/sharedStrings.xml><?xml version="1.0" encoding="utf-8"?>
<sst xmlns="http://schemas.openxmlformats.org/spreadsheetml/2006/main" count="653" uniqueCount="222">
  <si>
    <t>КОД ДК 016-2010  41.00.3                                                                                     КОД ДК 021-2015 (CPV) 45300000-0                                                                           Капітальний ремонт прим.59,59А,60 АВБ по вул.Дружби народів,23 для улаштування лабораторії з повірки приладів обліу води - КЕКВ 3132</t>
  </si>
  <si>
    <t>КОД ДК 016-2010  41.00.3                                                                                     КОД ДК 021-2015 (CPV) 71320000-7                                                                           Розробка та проведення експертизи ПКД за об’єктом "Капітальний ремонт ЗОШ  І-ІІІ ступенів №1 імені Захісників вітчизни (заміна вікон) по бул. Курчатова,8" - КЕКВ 3132</t>
  </si>
  <si>
    <t>поточний ремонт теритоії в районі нежитлового приміщення за адресою вулиця Дружби народів, 35 В в м. Южноукраїнськ Миколаївської області горячою асфальто-бетоною суммішю</t>
  </si>
  <si>
    <t xml:space="preserve">благоустрій території в районі нежитлової будівлі за адресою вулиця Дружби народів, 35 В в м. Южноукраїнськ Миколаївської області </t>
  </si>
  <si>
    <t>поточний ремонт дорожнього покриття в районі житлових будинків за адресою вулиця Дружби народів, 31,35 в м. Южноукраїнськ Миколаївської області горячою асфальто-бетоною суммішю</t>
  </si>
  <si>
    <t>Затверджений рішенням комітету з конкурсних торгів від 05.10.2016 № 7</t>
  </si>
  <si>
    <t>КОД ДК 016-2010  41.00.3                                                                                     КОД ДК 021-2015 (CPV) 71320000-7                                                                           Розробка проектно-кошторисної документації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119 житлових будинків м. Южноукраїнська Миколаївс. обл. - КЕКВ 3141</t>
  </si>
  <si>
    <t>КОД ДК 016-2010  41.00.3                                                                                     КОД ДК 021-2015 (CPV) 45300000-0                                                              Виконання першого етапу робіт по технічному переоснащенню інженерних вводів з встановленням приладів обліку теплової енергії, гарячого і холодного водопостачання 50 житлових будинків м. Южноукраїнська Миколаївської області за адресами: КЕКВ 3141</t>
  </si>
  <si>
    <t>КОД ДК 016-2010  41.00.3                                                                                     КОД ДК 021-2015 (CPV) 71320000-7                                                                           Коригування  проектно-кошторисної документації  з реконструкції житлового будинку  з улаштуванням автоматичного протидимного захисту за адресою: вулиця Дружби Народів, 40 м. Южноукраїнська Миколаївської області КЕКВ 3141</t>
  </si>
  <si>
    <t>КОД ДК 016-2010  41.00.3                                                                                     КОД ДК 021-2015 (CPV) 71320000-7                                                                           Розробка проектно-кошторисної документації по реконструкції внутрішньобудівникових електричних мереж житлового будинку за адресою: вул. Дружби Народів, 52 м. Южноукраїнська Миколаївської області КЕКВ 3141</t>
  </si>
  <si>
    <t>КОД ДК 016-2010  41.00.3                                                                                     КОД ДК 021-2015 (CPV) 71320000-7                                                                           Розробка  проектно-кошторисної документації по реконструкції внутрішньобудівникових електричних мереж житлового будинку за адресою: вул. Дружби Народів, 56 м. Южноукраїнська Миколаївської області КЕКВ 3141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</si>
  <si>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гуртожитку № 6 під житло за адресою вул. Комсомольська, 3 м. Южноукраїнська Миколаївської області, в т. ч. коригування ПКД, проведення державної експертизи та проведення інженерно-геологічних вишукувань КЕКВ 3141</t>
  </si>
  <si>
    <t>КОД ДК 016-2010  41.00.3                                                                                     КОД ДК 021-2015 (CPV) 71320000-7                                                                           Проведення технічного обстеження та розробка проектно-кошторисної документації по реконструкції приміщення № 103 (кімнати 1, 2, 5, 6) будівлі за адресою: вул. Дружби Народів, 56 під квартиру у м.Южноукраїнську Миколаївської області КЕКВ 3141</t>
  </si>
  <si>
    <t>КОД ДК 016-2010  41.00.3                                                                                     КОД ДК 021-2015 (CPV) 71320000-7                                                                           Проведення технічного обстеження та розробка проектно-кошторисної документації по реконструкції приміщень № 107, 109, 111 будівлі за адресою: вул. Дружби Народів, 8 під квартиру у м.Южноукраїнську Миколаївської області КЕКВ 3141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</si>
  <si>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системи гарячого водопостачання від ТРП-6 до житлових будінків 3-го мікрорайону за адресами: вул. Дружби народів, 46,42, бульвар Цвіточний, 3 та середня школа №3 м. Южноукраїнська Миколаївської області т(продовження робіт, розпочатих в 2015 році) 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</si>
  <si>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приміщень адміністративної частини будівлі за адресою: вул. Миру, 11, в тому числі розробка проектно-кошторисної документації- КЕКВ 3142</t>
  </si>
  <si>
    <t>КОД ДК 016-2010  41.00.3                                                                                     КОД ДК 021-2015 (CPV) 71320000-7                                                                          Розробка проектно-кошторисної документації на реконструкцію дороги з влаштуванням зупинки громадського транспорту за адресою: вулиці Маяковського біля житлових будинків №44 та 46 в м. Южноукраїнську Миколаївської області 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</si>
  <si>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напірної господарчо-побутової каналізації від КНС-3 до стадіона Олімп м. Южноукраїнськ Миколаївської області, в т. ч. коригування  проектно-кошторисної документації з урахуванням повторної експертизи-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</si>
  <si>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нежитлової будівлі магазину «Світанок» під адміністративну будівлю за адресою: вул. Курчатова, 9 м. Южноукраїнська Миколаївської області, в тому числі розробка проектно-кошторисної документації  з урахуванням експертизи-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</si>
  <si>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зовнішніх мереж водопостачання по вул. Набережна Енергетиків від ВК-523 до ВК-206а (кошти співфінансування з державним бюджетом в частині субвенції на фінансування заходів соціально-економічної  компенсації ризику населення-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</si>
  <si>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Реконструкція, розширення існуючого меморіального комплексу з улаштуванням нового фонтану в м. Южноукраїнську (кошти співфінансування з державним бюджетом в частині субвенції на здіснення заходів щодо соціально-економічного розвитку окремих територій)-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</si>
  <si>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ТРП адміністративно-виробничої будівлі за адресою вул. Дружби Народів, 23а м. Южноукраїнська Миколаївської області, в тому числі розробка проектно-кошторисної документації 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</si>
  <si>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 майстерні ТРП-7 під лабораторію з виробничого контролю безпечності та якості питної води за адресою вул. Дружби Народів, 15д м. Южноукраїнська Миколаївської області, в тому числі розробка проектно-кошторисної документації - КЕКВ 3142</t>
  </si>
  <si>
    <t>КОД ДК 016-2010  41.00.3                                                                                     КОД ДК 021-2015 (CPV) 45300000-0                                                                           Технічне переоснащення ТРП-4а за адресою б-р Шевченка, 10а 
м. Южноукраїнська Миколаївської області, в тому числі розробка проектно-кошторисної документації та проведення її експертизи- КЕКВ 3142</t>
  </si>
  <si>
    <t>КОД ДК 016-2010  41.00.3                                                                                     КОД ДК 021-2015 (CPV) 45300000-0                                                                           Реконструкція, розширення існуючого меморіального комплексу з улаштуванням нового фонтану в м. Южноукраїнську (за рахунок субвенції на здіснення заходів щодо соціально-економічного розвитку окремих територій)- КЕКВ 3142</t>
  </si>
  <si>
    <t>КОД ДК 016-2010  41.00.3                                                                                     КОД ДК 021-2015 (CPV) 45300000-0                                                                           Капітальний ремонт ліфтів в житлових будинках - КЕКВ 3131</t>
  </si>
  <si>
    <t>КОД ДК 016-2010  41.00.3                                                                                     КОД ДК 021-2015 (CPV) 45300000-0                                                                           Капітальний ремонт інженерних мереж гуртожитку № 8 вул. Дружби народів,1- КЕКВ 3131</t>
  </si>
  <si>
    <t>КОД ДК 016-2010  41.00.3                                                                                     КОД ДК 021-2015 (CPV) 45300000-0                                                                           Капітальний ремонт міжпанельних швів гуртожитку №2 по вул. Дружби народів, 6 в т.ч. на розробку ПКД- КЕКВ 3131</t>
  </si>
  <si>
    <t>КОД ДК 016-2010  41.00.3                                                                                     КОД ДК 021-2015 (CPV) 45300000-0                                                                           Улаштування поручнів біля та в 5 під’їздах житлових будинків за адресами: вул. Дружби народів,50, пр. Незалежності,12, пр. Незалежності,29, бул. Цвіточний,1, бул.Шевченка,3 - КЕКВ 3131</t>
  </si>
  <si>
    <t>КОД ДК 016-2010  41.00.3                                                                                     КОД ДК 021-2015 (CPV) 45300000-0                                                                           Капітальний ремонт внутрішньобудинкових мереж житлового будинку за адресою вул. Набережна енергетиків,15- КЕКВ 3131</t>
  </si>
  <si>
    <t>КОД ДК 016-2010  41.00.3                                                                                     КОД ДК 021-2015 (CPV) 45316212-4                                                                           Встановлення світлофорних обєктів в кількості 2-х одиниць, інесення змін до ПКД по світлофорному обєкту (пр. Леніна - вул. Енергобудівників) та розробка ПКД по світлофорному обєкту (сул. Спортивна - вул. Дружби народів) - КЕКВ 3132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</si>
  <si>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фасаду будівлі ТРП-1 за адресою вул. Дружби народів,22А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</si>
  <si>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зовнишніх теплових мереж по вул. Миру на умовах співфінансування з державним бюджетом в частині субвенції на фінансування заходів соціально-економічної компенсації ризику населення,яке проживає на території зони спостереження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</si>
  <si>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зовнишніх теплових мереж по вул. Миру нза рахунок субвенції з державного бюджету на фінансування заходів соціально-економічної компенсації ризику населення,яке проживає на території зони спостереження - КЕКВ 2240</t>
  </si>
  <si>
    <t>КОД ДК 016-2010  41.00.3                                                                                     КОД ДК 021-2015 (CPV) 45300000-0                                                                           Капітальний ремонт трубопроводів холодного водопстачання від ВК-201 до ВК-227 (по проспекту Леніна та вулиці Миру) м. Южноукраїнську Миколаївської області - КЕКВ 3132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</si>
  <si>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квартири №1 житлового будинку №17 по вулиці Набережна енергетиків, де розташований дитячий будинок сімейного типу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</si>
  <si>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2-х кімнат в гуртожитку №1за адресою вул. Дружби народів, 8, які постраждали в результаті виникнення пожежі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</si>
  <si>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приміщень та внутрішньобудинкових мереж  в підвалі житлового будинку вул. Дружби народів, 22 для розміщення індивідуального теплового пункту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</si>
  <si>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під’їздів в житлових будинках-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</si>
  <si>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об’єктів благоустрою - КЕКВ 2240, в т.ч.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</si>
  <si>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території нежитлового приміщення за адресою вул. Дружби народів,35-В гарячою асфальтобетонною сумішшю - КЕКВ 2240</t>
  </si>
  <si>
    <r>
      <t>КОД ДК 021-2015 (CPV) 22200000-2</t>
    </r>
    <r>
      <rPr>
        <sz val="10"/>
        <rFont val="Times New Roman"/>
        <family val="1"/>
      </rPr>
      <t xml:space="preserve">                                                                            Підписка періодичних видань - КЕКВ 2210</t>
    </r>
  </si>
  <si>
    <t>КОД ДК 021-2015 (CPV) 98390000-3                                                                           Плата за використання приміщення (оренда) - КЕКВ 2240</t>
  </si>
  <si>
    <t>КОД ДК 021-2015 (CPV) 72310000-1                                                                           Придбання програмного забезпечення "АВК-5" - КЕКВ 2240</t>
  </si>
  <si>
    <t>КОД ДК 021-2015 (CPV) 72310000-1                                                                           Придбання програмного забезпечення М.Е.Док - КЕКВ 2240</t>
  </si>
  <si>
    <t>КОД ДК 021-2015 (CPV) 50312000-5                                                                           Заправка картриджів та ксероксу - КЕКВ 2240</t>
  </si>
  <si>
    <t>КОД ДК 021-2015 (CPV) 72310000-1                                                                           Послуги Кабінету замовника  - КЕКВ 2240</t>
  </si>
  <si>
    <t>КОД ДК 021-2015 (CPV) 64210000-1                                                                           Послуги зв’язку - КЕКВ 2240</t>
  </si>
  <si>
    <t>КОД ДК 021-2015 (CPV) 64114000-8                                                                            Поштові відправлення - КЕКВ 2240</t>
  </si>
  <si>
    <t>КОД ДК 021-2015 (CPV) 64114000-8                                                                           Поштові послуги (оренда поштової скриньки) - КЕКВ 2240</t>
  </si>
  <si>
    <t>одержувачі</t>
  </si>
  <si>
    <t>УЖКГБ</t>
  </si>
  <si>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</si>
  <si>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</si>
  <si>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</si>
  <si>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</si>
  <si>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</si>
  <si>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</si>
  <si>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</si>
  <si>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Канцелярські товари - КЕКВ 2210</t>
  </si>
  <si>
    <t>Кошти міського бюджету - загальний фонд</t>
  </si>
  <si>
    <t>не потребує</t>
  </si>
  <si>
    <t>Оплата водопостачання та водовідведення - КЕКВ 2272</t>
  </si>
  <si>
    <t>Програма реформування і розвитку житлово - комунального господарства міста Южноукраїнськ на 2010-2014 роки - КТКВК 100203</t>
  </si>
  <si>
    <t>Кошти загального фонду бюджету</t>
  </si>
  <si>
    <t>Кошти спеціального фонду бюджету</t>
  </si>
  <si>
    <t>Програма охорони довкілля та раціонального природокористування міста Южноукраїнськ на 2011-2015 роки - КТКВК 240601</t>
  </si>
  <si>
    <t>Всього</t>
  </si>
  <si>
    <t>Плата послуг зі страхування орендованого приміщення - КЕКВ 2240</t>
  </si>
  <si>
    <t>не потребує (продовження робіт, торги проведено в 2014 році)</t>
  </si>
  <si>
    <t xml:space="preserve">не потребує </t>
  </si>
  <si>
    <t>Послуги по благоустрою території (поточний ремонт дорожнього покриття гарячою асфальтобетонною сумішшю) - КЕКВ 2240</t>
  </si>
  <si>
    <t>Встановлення критих зупинок  громадського транспорту по місту - КЕКВ 3132</t>
  </si>
  <si>
    <t xml:space="preserve">Додаток до річного плану закупівель </t>
  </si>
  <si>
    <t>Погашення кредиторської заборгованості за 2014 рік за виконані роботи по встановленню критих зупинок  громадського транспорту по місту - КЕКВ 3132</t>
  </si>
  <si>
    <t xml:space="preserve">Міська комплексна Програма "Молоде покоління Южноукраїнська" на 2012-2015 роки - КТКВК 240900 </t>
  </si>
  <si>
    <t>Догляд за деревами і кущами: обрізання крон дерев, вирізування сухих суків та гілок - КЕКВ 2240</t>
  </si>
  <si>
    <t>Програма  розвитку дорожнього руху та його безпеки в місті Южноукраїнську на 2013-2017 роки  - КТКВК 240900</t>
  </si>
  <si>
    <t>Програма реформування і розвитку житлово-комунального господарства міста Южноукравїнська на 2010-2015 роки  - КТКВК 240900</t>
  </si>
  <si>
    <t>Поточний ремонт сходів  по проспекту Леніна, 13  - КЕКВ 2240</t>
  </si>
  <si>
    <t>Завезення та планування грунту у сквері на честь пам`яті Т.Г.Шевченка  - КЕКВ 2240</t>
  </si>
  <si>
    <t>Заміна бордюрного поребрика вздовж пішохідної доріжки по бул. Курчатова  - КЕКВ 2240</t>
  </si>
  <si>
    <t>ЗФ</t>
  </si>
  <si>
    <t>Кошти міського бюджету - спеціальний фонд</t>
  </si>
  <si>
    <t>Придбанн матеріалів для приведення у належний стан майданчику по бульвару Цвіточному в районі ЗОШ №3 - КЕКВ 2210</t>
  </si>
  <si>
    <t>Улаштування поручнів біля та в житлових будинках міста  КЕКВ 2240</t>
  </si>
  <si>
    <t>Догляд за редевами і кущами: обрізання крон дерев, вирізування сухих суків та гілок - КЕКВ 2240</t>
  </si>
  <si>
    <t>на 2016 рік</t>
  </si>
  <si>
    <t>перший квартал 2016</t>
  </si>
  <si>
    <t>січень - грудень 2016</t>
  </si>
  <si>
    <t>четвертий квартал 2016</t>
  </si>
  <si>
    <t>Всього, в тому числі: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</si>
  <si>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  - КТКВК 150101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</si>
  <si>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170703</t>
  </si>
  <si>
    <t>Програма реформування і розвитку житлово - комунального господарства міста Южноукраїнськ на 2016-2020 роки - КТКВК 100102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</si>
  <si>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Пачкова Н.І.</t>
    </r>
    <r>
      <rPr>
        <u val="single"/>
        <sz val="10.5"/>
        <rFont val="Times New Roman"/>
        <family val="1"/>
      </rPr>
      <t>____________</t>
    </r>
  </si>
  <si>
    <t>Утримання зелених насаджень, а саме видалення сухого гілля, обрізання крон дерев та знесення сухостійних дерев на території міста - КЕКВ 2240</t>
  </si>
  <si>
    <t>Програма реформування і розвитку житлово - комунального господарства міста Южноукраїнськ на 2016-2020 роки - КТКВК 100101</t>
  </si>
  <si>
    <t>Програма реформування і розвитку житлово - комунального господарства міста Южноукраїнськ на 2016-2020 роки - КТКВК 180109</t>
  </si>
  <si>
    <t>Програма реформування і розвитку житлово - комунального господарства міста Южноукраїнськ на 2016-2020 роки  - КТКВК 100202</t>
  </si>
  <si>
    <t>Програма реформування і розвитку житлово - комунального господарства міста Южноукраїнськ на 2016-2020 роки - КТКВК 240601</t>
  </si>
  <si>
    <t>Плата за надання витягу з Єдиного державного реєстру - КЕКВ 2240</t>
  </si>
  <si>
    <t>Виготовлення памяток для ознайомлення мешканців житлових будинків міста з інформацією щодо реформування основних напрямків житлово-комунального господарства в місті Южноукраїнську - КЕКВ 2240</t>
  </si>
  <si>
    <t>Резервування коштів на здійснення заходів щодо припинення розповсюдження та ліквідації місць несанкціонованої торгівлі на території міста - КЕКВ 2240</t>
  </si>
  <si>
    <t>Проведення технічної інвентиризації, експертної оцінки, експертного висновку, витрати повязані з ліквідацією комунального підприємства, розміщення оголошень та інше - КЕКВ 2240</t>
  </si>
  <si>
    <t>Видатки повязані з підготовкою до приватизації, проведення незалежної оцінки обєкта нерухомості та земельної ділянки, рецензування та державної експертизи документації з землеустрою, технічна інвентаризація, витрати повязані з проведенням аукціону, розміщення оголошень в засобах масової інформації, відбір експертів, проведення аукціону тощо.- КЕКВ 2240</t>
  </si>
  <si>
    <t>Програма реформування і розвитку житлово - комунального господарства міста Южноукраїнськ на 2016-2020 роки - КТКВК 100203</t>
  </si>
  <si>
    <t>Програма реформування і розвитку житлово - комунального господарства міста Южноукраїнськ на 2016-2020 роки - КТКВК 170703</t>
  </si>
  <si>
    <t>Погашення кредиторської заборгованності з послуг по благоустрою території (поточний ремонт дорожнього покриття гарячою асфальтобетонною сумішшю) - КЕКВ 2240</t>
  </si>
  <si>
    <t>Погашення кредиторської заборгованності з поточного ремонту зливовохї каналізації, а саме ремонт решіток водоприймальних колодязів по пр. Комуністичному) - КЕКВ 2240</t>
  </si>
  <si>
    <t>Погашення кредиторської заборгованності по заміні засобів регулювання дорожнього руху та установлення (дорожні знаки) заміна люків, решіток водоприймальних колодязів - КЕКВ 2240</t>
  </si>
  <si>
    <t>Погашення кредиторської заборгованності по капітальному ремонту дорожнього покриття бульвару Курчатова- КЕКВ 3132</t>
  </si>
  <si>
    <t>Погашення кредиторської заборгованності по технагляду за капітальним ремонтом світлофорного обєкту на перехресті проспекту Леніна та вулиці Енергобудівників- КЕКВ 3132</t>
  </si>
  <si>
    <t>(зміни на  2016 рік  станом на 30.09.2016)</t>
  </si>
  <si>
    <t>Проведення інтернет - КЕКВ 2240</t>
  </si>
  <si>
    <t>Поточний ремонт, встановлення та відновлення кондиціонерів - КЕКВ 2240</t>
  </si>
  <si>
    <t>1 мікрорайон</t>
  </si>
  <si>
    <t>вул. Дружби Народів, 10</t>
  </si>
  <si>
    <t>вул. Дружби Народів, 12</t>
  </si>
  <si>
    <t>вул. Дружби Народів, 14/16</t>
  </si>
  <si>
    <t>вул. Дружби Народів, 15</t>
  </si>
  <si>
    <t>вул. Дружби Народів, 17</t>
  </si>
  <si>
    <t>вул. Дружби Народів, 18</t>
  </si>
  <si>
    <t>вул. Дружби Народів, 20</t>
  </si>
  <si>
    <t>вул. Дружби Народів, 24/26</t>
  </si>
  <si>
    <t>вул. Дружби Народів, 28</t>
  </si>
  <si>
    <t>вул. Дружби Народів, 30</t>
  </si>
  <si>
    <t>вул. Дружби Народів, 34/36</t>
  </si>
  <si>
    <t>пр. Соборності, 7</t>
  </si>
  <si>
    <t>б-р Курчатова, 2</t>
  </si>
  <si>
    <t>б-р Курчатова, 3</t>
  </si>
  <si>
    <t>б-р Курчатова, 4</t>
  </si>
  <si>
    <t>пр. Незалежності, 5</t>
  </si>
  <si>
    <t>пр. Незалежності, 7</t>
  </si>
  <si>
    <t>вул. Миру, 16</t>
  </si>
  <si>
    <t>2 мікрорайон</t>
  </si>
  <si>
    <t>вул. Миру, 8</t>
  </si>
  <si>
    <t>бу-р Шкільний, 6</t>
  </si>
  <si>
    <t>вул. Набережна Енергетиків, 15</t>
  </si>
  <si>
    <t>пр. Соборності, 1</t>
  </si>
  <si>
    <t>3 мікрорайон</t>
  </si>
  <si>
    <t>вул. Дружби Народів, 29</t>
  </si>
  <si>
    <t>вул. Дружби Народів, 42</t>
  </si>
  <si>
    <t>вул. Дружби Народів, 52, 54, 56</t>
  </si>
  <si>
    <t>вул. Енергобудівників, 11</t>
  </si>
  <si>
    <t>вул. Енергобудівників, 15</t>
  </si>
  <si>
    <t>просп. Незалежності, 13</t>
  </si>
  <si>
    <t>просп. Незалежності, 15</t>
  </si>
  <si>
    <t>просп. Незалежності, 19</t>
  </si>
  <si>
    <t>просп. Незалежності, 29</t>
  </si>
  <si>
    <t>б-р Цвіточний, 7</t>
  </si>
  <si>
    <t>б-р Цвіточний, 16</t>
  </si>
  <si>
    <t>б-р Цвіточний, 13 а</t>
  </si>
  <si>
    <t>4 мікрорайон</t>
  </si>
  <si>
    <t>просп. Соборності, 2</t>
  </si>
  <si>
    <t>просп. Незалежності, 12</t>
  </si>
  <si>
    <t xml:space="preserve">просп. Незалежності, 20 / Енергобудівників, 7 </t>
  </si>
  <si>
    <t>б-р Шевченко, 2</t>
  </si>
  <si>
    <t>б-р Шевченко, 6</t>
  </si>
  <si>
    <t>б-р Шевченко, 9</t>
  </si>
  <si>
    <t>б-р Шевченко, 10</t>
  </si>
  <si>
    <t>б-р Шевченко, 12</t>
  </si>
  <si>
    <t>вул. Енергобудівників, 3</t>
  </si>
  <si>
    <t>5 мікрорайон</t>
  </si>
  <si>
    <t>вул. Набережна Енергетиків, 39</t>
  </si>
  <si>
    <t>вул. Набережна Енергетиків, 41</t>
  </si>
  <si>
    <t>вул. Набережна Енергетиків, 45</t>
  </si>
  <si>
    <t>вул. Набережна Енергетиків, 47</t>
  </si>
  <si>
    <t>вул. Набережна Енергетиків, 49</t>
  </si>
  <si>
    <t>вул. Молодіжна, 2а</t>
  </si>
  <si>
    <t>вул. Енергобудівників, 4</t>
  </si>
  <si>
    <t>Контроль - ВСЬОГО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</si>
  <si>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100102</t>
  </si>
  <si>
    <t>100203 з</t>
  </si>
  <si>
    <t>100101з</t>
  </si>
  <si>
    <t>100202 с</t>
  </si>
  <si>
    <t>170703 с</t>
  </si>
  <si>
    <t>100102 с</t>
  </si>
  <si>
    <t>150101 с</t>
  </si>
  <si>
    <t>10116 з</t>
  </si>
  <si>
    <t>10116 с</t>
  </si>
  <si>
    <t>170703 з</t>
  </si>
  <si>
    <t>Програма „Капітального будівництва об’єктів житлово-комунального господарства та соціальної  інфраструктури міста Южноукраїнська на 2016-2020 роки” - КТКВК 070201</t>
  </si>
  <si>
    <t>070201 с</t>
  </si>
  <si>
    <t>240601 с</t>
  </si>
  <si>
    <t>Програма профілактики злочинності та вдосконалення системи захисту конституційних прав і свобод громадян в місті Южноукраїнську на 2016 рік - КТКВК 180109</t>
  </si>
  <si>
    <t>Програма приватизації майна комунальної власності територіальної громади міста Южноукраїнська на 2015-2017 роки - КТКВК 180109</t>
  </si>
  <si>
    <t>Програма управління майном комунальної форми власності міст Южноукраїнська на 2015-2019 роки - КТКВК 180109</t>
  </si>
  <si>
    <t>Придбання обладнаннядля комунального підприємства- КЕКВ 3110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</si>
  <si>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180109</t>
  </si>
  <si>
    <t>180109 з</t>
  </si>
  <si>
    <t>180109 с</t>
  </si>
  <si>
    <t>100203 с</t>
  </si>
  <si>
    <t>100201 з</t>
  </si>
  <si>
    <t>Програма реформування і розвитку житлово - комунального господарства міста Южноукраїнськ на 2016-2020 роки  - КТКВК 100201</t>
  </si>
  <si>
    <t>РАЗОМ</t>
  </si>
  <si>
    <t>з.ф.</t>
  </si>
  <si>
    <t>с.ф.</t>
  </si>
  <si>
    <t>ЗВІТ КАЗНА всього</t>
  </si>
  <si>
    <t>різниця</t>
  </si>
  <si>
    <t>КОД ДК 01-2015 (CPV) 30192700-8                                                     Канцелярські товари - КЕКВ 2210</t>
  </si>
  <si>
    <t>КОД ДК 021-2015 (CPV) 64200000-8                                                     Висвітлення в засобах масової інформації - КЕКВ 2240</t>
  </si>
  <si>
    <t>КОД ДК 021-2015 (CPV) 64210000-1                                                     Користування мережею Інтернет - КЕКВ 2240</t>
  </si>
  <si>
    <t>КОД ДК 021-2015 (CPV) 80511000-9                                                     Підвищення кваліфікаціїї голови комітету конкурсних торгів та членів комітету - КЕКВ 2282</t>
  </si>
  <si>
    <t>КОД ДК 021-2015 (CPV) 09320000-8                                                     Оплата теплопостачання - КЕКВ 2271</t>
  </si>
  <si>
    <t>КОД ДК 021-2015 (CPV) 98390000-3                                                     Оплата інших комунальних послуг (експлуатаційні видатки) - КЕКВ 2240</t>
  </si>
  <si>
    <t>КОД ДК 021-2015 (CPV) 09310000-2                                                     Оплата електроенергії - КЕКВ 2273</t>
  </si>
  <si>
    <t>КОД ДК 021-2015 (CPV) 72310000-1                                                     Придбання програмного забезпечення "Будінформ" - КЕКВ 2240</t>
  </si>
  <si>
    <t>КОД ДК 021-2015 (CPV) 39130000-2                                                     Придбання меблів - КЕКВ 2210</t>
  </si>
  <si>
    <t>КОД ДК 021-2015 (CPV)                                                                      Підвищення квалифікації - КЕКВ 2240</t>
  </si>
  <si>
    <t>КОД ДК 021-2015 (CPV) 79100000-5                                                     Судовий збір - КЕКВ 2282</t>
  </si>
  <si>
    <t>КОД ДК 021-2015 (CPV) 45300000-0                                                     Поточний ремонт приміщень - КЕКВ 2240</t>
  </si>
  <si>
    <t>КОД ДК 021-2015 (CPV) 30200000-1                                                     Придбання оргтехніки - КЕКВ 3110</t>
  </si>
  <si>
    <t>КОД ДК 016-2010  41.00.3                                                                                     КОД ДК 021-2015 (CPV) 45300000-0                                                     Реконструкція приміщень будівлі за адресою вул. Миру, 11 під квартири  №113,115,117, в т.ч. ПКД - КЕКВ 3141</t>
  </si>
  <si>
    <t>КОД ДК 016-2010  41.00.3                                                                                     КОД ДК 021-2015 (CPV) 45300000-0                                                Реконструкція приміщень № 103, 104 будівлі за адресою вул. Дружби Народів, 5 під квартири м.Южноукраїнська Миколаївської області, в тому числі розробка проектно-кошторисної документації КЕКВ 3141</t>
  </si>
  <si>
    <t>КОД ДК 016-2010  41.00.3                                                                                     КОД ДК 021-2015 (CPV) 45300000-0                                                                      благоустрій території нежитлового приміщення за адресою вул. Дружби народів,35-В - КЕКВ 2240</t>
  </si>
  <si>
    <t>КОД ДК 016-2010  41.00.3                                                                                     КОД ДК 021-2015 (CPV) 45300000-0                                   поточний ремонт дорожнього покриття в районі житлових будинків за адресою вул. Дружби народів,31,35 гарячою асфальтобетонною сумішшю - КЕКВ 2240</t>
  </si>
  <si>
    <t>КОД ДК 016-2010  41.00.3                                                                                     КОД ДК 021-2015 (CPV) 71320000-7                                                                  Розробка ПКД по капітальному ремонту сходів та тротуарів з влаштуванням пандусу на перехресті пр. Соборності та Незалежності - КЕКВ 3132</t>
  </si>
  <si>
    <r>
      <t>Секретар комітету з конкурсних торгів </t>
    </r>
    <r>
      <rPr>
        <b/>
        <u val="single"/>
        <sz val="10.5"/>
        <rFont val="Times New Roman"/>
        <family val="1"/>
      </rPr>
      <t>Кравченко С.В.</t>
    </r>
    <r>
      <rPr>
        <u val="single"/>
        <sz val="10.5"/>
        <rFont val="Times New Roman"/>
        <family val="1"/>
      </rPr>
      <t xml:space="preserve"> _________  __</t>
    </r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</si>
  <si>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приміщень комунальної власності за адресою вул. Дружби народів, 35-в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</si>
  <si>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системи опалення  адміністративної будівлу за адресою бул. Цвіточний,9 - КЕКВ 2240</t>
  </si>
  <si>
    <t>КОД ДК 016-2010  41.00.3                                                                                     КОД ДК 021-2015 (CPV) 45300000-0                                                                           поточний ремонт приміщень адміністративної частини будівлі за адресою вул. Миру,11 - КЕКВ 2240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</si>
</sst>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[$-422]d\ mmmm\ yyyy&quot; р.&quot;"/>
    <numFmt numFmtId="199" formatCode="[$-FC22]d\ mmmm\ yyyy&quot; р.&quot;;@"/>
  </numFmts>
  <fonts count="3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top"/>
    </xf>
    <xf numFmtId="0" fontId="22" fillId="0" borderId="10" xfId="0" applyFont="1" applyFill="1" applyBorder="1" applyAlignment="1">
      <alignment horizontal="justify"/>
    </xf>
    <xf numFmtId="2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61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justify"/>
    </xf>
    <xf numFmtId="2" fontId="22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61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19" fillId="0" borderId="11" xfId="0" applyFont="1" applyFill="1" applyBorder="1" applyAlignment="1">
      <alignment horizontal="justify"/>
    </xf>
    <xf numFmtId="0" fontId="19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9" fillId="0" borderId="11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26" fillId="0" borderId="1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justify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wrapText="1"/>
    </xf>
    <xf numFmtId="0" fontId="0" fillId="0" borderId="12" xfId="0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justify"/>
    </xf>
    <xf numFmtId="0" fontId="19" fillId="0" borderId="12" xfId="0" applyFont="1" applyFill="1" applyBorder="1" applyAlignment="1">
      <alignment horizontal="justify"/>
    </xf>
    <xf numFmtId="0" fontId="22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188" fontId="19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8"/>
  <sheetViews>
    <sheetView tabSelected="1" zoomScalePageLayoutView="0" workbookViewId="0" topLeftCell="B1">
      <pane xSplit="3" ySplit="8" topLeftCell="E20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D2" sqref="D2"/>
    </sheetView>
  </sheetViews>
  <sheetFormatPr defaultColWidth="9.140625" defaultRowHeight="12.75"/>
  <cols>
    <col min="1" max="1" width="0" style="9" hidden="1" customWidth="1"/>
    <col min="2" max="2" width="8.421875" style="9" customWidth="1"/>
    <col min="3" max="3" width="23.7109375" style="9" customWidth="1"/>
    <col min="4" max="4" width="36.28125" style="9" customWidth="1"/>
    <col min="5" max="5" width="26.140625" style="11" customWidth="1"/>
    <col min="6" max="6" width="9.28125" style="9" customWidth="1"/>
    <col min="7" max="7" width="14.7109375" style="9" customWidth="1"/>
    <col min="8" max="8" width="11.8515625" style="8" customWidth="1"/>
    <col min="9" max="9" width="20.28125" style="9" customWidth="1"/>
    <col min="10" max="10" width="12.140625" style="9" customWidth="1"/>
    <col min="11" max="16384" width="9.140625" style="9" customWidth="1"/>
  </cols>
  <sheetData>
    <row r="3" spans="2:9" ht="13.5" customHeight="1">
      <c r="B3" s="99" t="s">
        <v>73</v>
      </c>
      <c r="C3" s="99"/>
      <c r="D3" s="99"/>
      <c r="E3" s="99"/>
      <c r="F3" s="99"/>
      <c r="G3" s="99"/>
      <c r="H3" s="99"/>
      <c r="I3" s="99"/>
    </row>
    <row r="4" spans="2:9" ht="13.5" customHeight="1">
      <c r="B4" s="99" t="s">
        <v>87</v>
      </c>
      <c r="C4" s="99"/>
      <c r="D4" s="99"/>
      <c r="E4" s="99"/>
      <c r="F4" s="99"/>
      <c r="G4" s="99"/>
      <c r="H4" s="99"/>
      <c r="I4" s="99"/>
    </row>
    <row r="5" spans="2:9" ht="12.75">
      <c r="B5" s="100" t="s">
        <v>113</v>
      </c>
      <c r="C5" s="100"/>
      <c r="D5" s="100"/>
      <c r="E5" s="100"/>
      <c r="F5" s="100"/>
      <c r="G5" s="100"/>
      <c r="H5" s="100"/>
      <c r="I5" s="100"/>
    </row>
    <row r="6" spans="2:9" ht="51">
      <c r="B6" s="17" t="s">
        <v>52</v>
      </c>
      <c r="C6" s="101" t="s">
        <v>53</v>
      </c>
      <c r="D6" s="101"/>
      <c r="E6" s="25" t="s">
        <v>54</v>
      </c>
      <c r="F6" s="102" t="s">
        <v>55</v>
      </c>
      <c r="G6" s="102"/>
      <c r="H6" s="18" t="s">
        <v>56</v>
      </c>
      <c r="I6" s="10" t="s">
        <v>57</v>
      </c>
    </row>
    <row r="7" spans="2:9" ht="12.75">
      <c r="B7" s="10">
        <v>1</v>
      </c>
      <c r="C7" s="98">
        <v>2</v>
      </c>
      <c r="D7" s="98"/>
      <c r="E7" s="10">
        <v>3</v>
      </c>
      <c r="F7" s="98">
        <v>4</v>
      </c>
      <c r="G7" s="98"/>
      <c r="H7" s="7">
        <v>5</v>
      </c>
      <c r="I7" s="10">
        <v>6</v>
      </c>
    </row>
    <row r="8" spans="2:9" ht="12.75">
      <c r="B8" s="80" t="s">
        <v>58</v>
      </c>
      <c r="C8" s="80"/>
      <c r="D8" s="80"/>
      <c r="E8" s="80"/>
      <c r="F8" s="80"/>
      <c r="G8" s="80"/>
      <c r="H8" s="80"/>
      <c r="I8" s="80"/>
    </row>
    <row r="9" spans="2:9" ht="12.75">
      <c r="B9" s="27"/>
      <c r="C9" s="73" t="s">
        <v>91</v>
      </c>
      <c r="D9" s="74"/>
      <c r="E9" s="27"/>
      <c r="F9" s="73"/>
      <c r="G9" s="74"/>
      <c r="H9" s="24">
        <f>SUM(H10:H37)</f>
        <v>410100</v>
      </c>
      <c r="I9" s="27"/>
    </row>
    <row r="10" spans="2:9" ht="25.5" hidden="1">
      <c r="B10" s="19"/>
      <c r="C10" s="68" t="s">
        <v>59</v>
      </c>
      <c r="D10" s="68"/>
      <c r="E10" s="20" t="s">
        <v>60</v>
      </c>
      <c r="F10" s="90"/>
      <c r="G10" s="90"/>
      <c r="H10" s="30"/>
      <c r="I10" s="26" t="s">
        <v>61</v>
      </c>
    </row>
    <row r="11" spans="2:9" ht="25.5" customHeight="1">
      <c r="B11" s="19">
        <v>1</v>
      </c>
      <c r="C11" s="91" t="s">
        <v>41</v>
      </c>
      <c r="D11" s="92"/>
      <c r="E11" s="20" t="s">
        <v>60</v>
      </c>
      <c r="F11" s="90" t="s">
        <v>88</v>
      </c>
      <c r="G11" s="90"/>
      <c r="H11" s="30">
        <f>2496+10000</f>
        <v>12496</v>
      </c>
      <c r="I11" s="26" t="s">
        <v>61</v>
      </c>
    </row>
    <row r="12" spans="2:9" ht="25.5">
      <c r="B12" s="19">
        <f>B11+1</f>
        <v>2</v>
      </c>
      <c r="C12" s="68" t="s">
        <v>200</v>
      </c>
      <c r="D12" s="68"/>
      <c r="E12" s="20" t="s">
        <v>60</v>
      </c>
      <c r="F12" s="90" t="s">
        <v>88</v>
      </c>
      <c r="G12" s="90"/>
      <c r="H12" s="30">
        <v>14500</v>
      </c>
      <c r="I12" s="26" t="s">
        <v>61</v>
      </c>
    </row>
    <row r="13" spans="2:9" ht="25.5">
      <c r="B13" s="19">
        <f>B12+1</f>
        <v>3</v>
      </c>
      <c r="C13" s="68" t="s">
        <v>201</v>
      </c>
      <c r="D13" s="68"/>
      <c r="E13" s="20" t="s">
        <v>60</v>
      </c>
      <c r="F13" s="64" t="s">
        <v>89</v>
      </c>
      <c r="G13" s="64"/>
      <c r="H13" s="30">
        <v>10140</v>
      </c>
      <c r="I13" s="26" t="s">
        <v>61</v>
      </c>
    </row>
    <row r="14" spans="2:9" ht="25.5">
      <c r="B14" s="19">
        <f aca="true" t="shared" si="0" ref="B14:B37">B13+1</f>
        <v>4</v>
      </c>
      <c r="C14" s="68" t="s">
        <v>42</v>
      </c>
      <c r="D14" s="68"/>
      <c r="E14" s="20" t="s">
        <v>60</v>
      </c>
      <c r="F14" s="90" t="s">
        <v>88</v>
      </c>
      <c r="G14" s="90"/>
      <c r="H14" s="30">
        <v>2</v>
      </c>
      <c r="I14" s="26" t="s">
        <v>61</v>
      </c>
    </row>
    <row r="15" spans="2:9" ht="25.5">
      <c r="B15" s="19">
        <f t="shared" si="0"/>
        <v>5</v>
      </c>
      <c r="C15" s="68" t="s">
        <v>43</v>
      </c>
      <c r="D15" s="68"/>
      <c r="E15" s="20" t="s">
        <v>60</v>
      </c>
      <c r="F15" s="90" t="s">
        <v>88</v>
      </c>
      <c r="G15" s="90"/>
      <c r="H15" s="30">
        <v>2280</v>
      </c>
      <c r="I15" s="26" t="s">
        <v>61</v>
      </c>
    </row>
    <row r="16" spans="2:9" ht="25.5">
      <c r="B16" s="19">
        <f t="shared" si="0"/>
        <v>6</v>
      </c>
      <c r="C16" s="68" t="s">
        <v>44</v>
      </c>
      <c r="D16" s="68"/>
      <c r="E16" s="20" t="s">
        <v>60</v>
      </c>
      <c r="F16" s="90" t="s">
        <v>88</v>
      </c>
      <c r="G16" s="90"/>
      <c r="H16" s="30">
        <v>2052</v>
      </c>
      <c r="I16" s="26" t="s">
        <v>61</v>
      </c>
    </row>
    <row r="17" spans="2:9" ht="25.5">
      <c r="B17" s="19">
        <f t="shared" si="0"/>
        <v>7</v>
      </c>
      <c r="C17" s="68" t="s">
        <v>45</v>
      </c>
      <c r="D17" s="68"/>
      <c r="E17" s="20" t="s">
        <v>60</v>
      </c>
      <c r="F17" s="64" t="s">
        <v>89</v>
      </c>
      <c r="G17" s="64"/>
      <c r="H17" s="30">
        <v>13560</v>
      </c>
      <c r="I17" s="26" t="s">
        <v>61</v>
      </c>
    </row>
    <row r="18" spans="2:9" ht="25.5">
      <c r="B18" s="19">
        <f t="shared" si="0"/>
        <v>8</v>
      </c>
      <c r="C18" s="68" t="s">
        <v>46</v>
      </c>
      <c r="D18" s="68"/>
      <c r="E18" s="20" t="s">
        <v>60</v>
      </c>
      <c r="F18" s="64" t="s">
        <v>89</v>
      </c>
      <c r="G18" s="64"/>
      <c r="H18" s="30">
        <v>1080</v>
      </c>
      <c r="I18" s="26" t="s">
        <v>61</v>
      </c>
    </row>
    <row r="19" spans="2:9" ht="25.5">
      <c r="B19" s="19">
        <f t="shared" si="0"/>
        <v>9</v>
      </c>
      <c r="C19" s="68" t="s">
        <v>47</v>
      </c>
      <c r="D19" s="68"/>
      <c r="E19" s="20" t="s">
        <v>60</v>
      </c>
      <c r="F19" s="64" t="s">
        <v>89</v>
      </c>
      <c r="G19" s="64"/>
      <c r="H19" s="30">
        <v>4701</v>
      </c>
      <c r="I19" s="26" t="s">
        <v>61</v>
      </c>
    </row>
    <row r="20" spans="2:9" ht="25.5">
      <c r="B20" s="19">
        <f t="shared" si="0"/>
        <v>10</v>
      </c>
      <c r="C20" s="68" t="s">
        <v>202</v>
      </c>
      <c r="D20" s="68"/>
      <c r="E20" s="20" t="s">
        <v>60</v>
      </c>
      <c r="F20" s="64" t="s">
        <v>89</v>
      </c>
      <c r="G20" s="64"/>
      <c r="H20" s="30">
        <v>1506</v>
      </c>
      <c r="I20" s="26" t="s">
        <v>61</v>
      </c>
    </row>
    <row r="21" spans="2:9" ht="25.5">
      <c r="B21" s="19">
        <f t="shared" si="0"/>
        <v>11</v>
      </c>
      <c r="C21" s="68" t="s">
        <v>48</v>
      </c>
      <c r="D21" s="68"/>
      <c r="E21" s="20" t="s">
        <v>60</v>
      </c>
      <c r="F21" s="64" t="s">
        <v>89</v>
      </c>
      <c r="G21" s="64"/>
      <c r="H21" s="30">
        <v>1440</v>
      </c>
      <c r="I21" s="26" t="s">
        <v>61</v>
      </c>
    </row>
    <row r="22" spans="2:9" ht="25.5">
      <c r="B22" s="19">
        <f t="shared" si="0"/>
        <v>12</v>
      </c>
      <c r="C22" s="68" t="s">
        <v>49</v>
      </c>
      <c r="D22" s="68"/>
      <c r="E22" s="20" t="s">
        <v>60</v>
      </c>
      <c r="F22" s="90" t="s">
        <v>88</v>
      </c>
      <c r="G22" s="90"/>
      <c r="H22" s="30">
        <v>648</v>
      </c>
      <c r="I22" s="26" t="s">
        <v>61</v>
      </c>
    </row>
    <row r="23" spans="2:9" ht="25.5">
      <c r="B23" s="19">
        <f t="shared" si="0"/>
        <v>13</v>
      </c>
      <c r="C23" s="68" t="s">
        <v>68</v>
      </c>
      <c r="D23" s="68"/>
      <c r="E23" s="20" t="s">
        <v>60</v>
      </c>
      <c r="F23" s="90" t="s">
        <v>90</v>
      </c>
      <c r="G23" s="90"/>
      <c r="H23" s="30">
        <v>168</v>
      </c>
      <c r="I23" s="26" t="s">
        <v>61</v>
      </c>
    </row>
    <row r="24" spans="2:9" ht="25.5">
      <c r="B24" s="19">
        <f t="shared" si="0"/>
        <v>14</v>
      </c>
      <c r="C24" s="68" t="s">
        <v>203</v>
      </c>
      <c r="D24" s="68"/>
      <c r="E24" s="20" t="s">
        <v>83</v>
      </c>
      <c r="F24" s="90" t="s">
        <v>89</v>
      </c>
      <c r="G24" s="90"/>
      <c r="H24" s="30">
        <v>7900</v>
      </c>
      <c r="I24" s="26" t="s">
        <v>61</v>
      </c>
    </row>
    <row r="25" spans="2:9" ht="25.5">
      <c r="B25" s="19">
        <f t="shared" si="0"/>
        <v>15</v>
      </c>
      <c r="C25" s="68" t="s">
        <v>205</v>
      </c>
      <c r="D25" s="68"/>
      <c r="E25" s="20" t="s">
        <v>60</v>
      </c>
      <c r="F25" s="64" t="s">
        <v>89</v>
      </c>
      <c r="G25" s="64"/>
      <c r="H25" s="30">
        <v>41702</v>
      </c>
      <c r="I25" s="26" t="s">
        <v>61</v>
      </c>
    </row>
    <row r="26" spans="2:9" ht="25.5">
      <c r="B26" s="19">
        <f t="shared" si="0"/>
        <v>16</v>
      </c>
      <c r="C26" s="68" t="s">
        <v>204</v>
      </c>
      <c r="D26" s="68"/>
      <c r="E26" s="20" t="s">
        <v>60</v>
      </c>
      <c r="F26" s="64" t="s">
        <v>89</v>
      </c>
      <c r="G26" s="64"/>
      <c r="H26" s="30">
        <v>12108</v>
      </c>
      <c r="I26" s="26" t="s">
        <v>61</v>
      </c>
    </row>
    <row r="27" spans="2:9" ht="25.5">
      <c r="B27" s="19">
        <f t="shared" si="0"/>
        <v>17</v>
      </c>
      <c r="C27" s="68" t="s">
        <v>62</v>
      </c>
      <c r="D27" s="68"/>
      <c r="E27" s="20" t="s">
        <v>60</v>
      </c>
      <c r="F27" s="64" t="s">
        <v>89</v>
      </c>
      <c r="G27" s="64"/>
      <c r="H27" s="30">
        <v>879</v>
      </c>
      <c r="I27" s="26" t="s">
        <v>61</v>
      </c>
    </row>
    <row r="28" spans="2:9" ht="25.5">
      <c r="B28" s="19">
        <f t="shared" si="0"/>
        <v>18</v>
      </c>
      <c r="C28" s="68" t="s">
        <v>206</v>
      </c>
      <c r="D28" s="68"/>
      <c r="E28" s="20" t="s">
        <v>60</v>
      </c>
      <c r="F28" s="64" t="s">
        <v>89</v>
      </c>
      <c r="G28" s="64"/>
      <c r="H28" s="30">
        <v>22513</v>
      </c>
      <c r="I28" s="26" t="s">
        <v>61</v>
      </c>
    </row>
    <row r="29" spans="2:9" ht="25.5" customHeight="1">
      <c r="B29" s="19">
        <f t="shared" si="0"/>
        <v>19</v>
      </c>
      <c r="C29" s="68" t="s">
        <v>207</v>
      </c>
      <c r="D29" s="68"/>
      <c r="E29" s="20" t="s">
        <v>60</v>
      </c>
      <c r="F29" s="69" t="s">
        <v>89</v>
      </c>
      <c r="G29" s="70"/>
      <c r="H29" s="30">
        <v>1325</v>
      </c>
      <c r="I29" s="26" t="s">
        <v>61</v>
      </c>
    </row>
    <row r="30" spans="2:9" ht="25.5" customHeight="1">
      <c r="B30" s="19">
        <f t="shared" si="0"/>
        <v>20</v>
      </c>
      <c r="C30" s="68" t="s">
        <v>208</v>
      </c>
      <c r="D30" s="68"/>
      <c r="E30" s="20" t="s">
        <v>60</v>
      </c>
      <c r="F30" s="69" t="s">
        <v>89</v>
      </c>
      <c r="G30" s="70"/>
      <c r="H30" s="30">
        <v>57500</v>
      </c>
      <c r="I30" s="26" t="s">
        <v>61</v>
      </c>
    </row>
    <row r="31" spans="2:9" ht="25.5" customHeight="1">
      <c r="B31" s="19">
        <f t="shared" si="0"/>
        <v>21</v>
      </c>
      <c r="C31" s="68" t="s">
        <v>101</v>
      </c>
      <c r="D31" s="68"/>
      <c r="E31" s="20" t="s">
        <v>60</v>
      </c>
      <c r="F31" s="69" t="s">
        <v>89</v>
      </c>
      <c r="G31" s="70"/>
      <c r="H31" s="30">
        <v>280</v>
      </c>
      <c r="I31" s="26" t="s">
        <v>61</v>
      </c>
    </row>
    <row r="32" spans="2:9" ht="25.5" customHeight="1">
      <c r="B32" s="19">
        <f t="shared" si="0"/>
        <v>22</v>
      </c>
      <c r="C32" s="68" t="s">
        <v>209</v>
      </c>
      <c r="D32" s="68"/>
      <c r="E32" s="20" t="s">
        <v>60</v>
      </c>
      <c r="F32" s="69" t="s">
        <v>89</v>
      </c>
      <c r="G32" s="70"/>
      <c r="H32" s="30">
        <v>720</v>
      </c>
      <c r="I32" s="26" t="s">
        <v>61</v>
      </c>
    </row>
    <row r="33" spans="2:9" ht="25.5" customHeight="1">
      <c r="B33" s="19">
        <f t="shared" si="0"/>
        <v>23</v>
      </c>
      <c r="C33" s="68" t="s">
        <v>210</v>
      </c>
      <c r="D33" s="68"/>
      <c r="E33" s="20" t="s">
        <v>60</v>
      </c>
      <c r="F33" s="69" t="s">
        <v>89</v>
      </c>
      <c r="G33" s="70"/>
      <c r="H33" s="30">
        <v>2900</v>
      </c>
      <c r="I33" s="26" t="s">
        <v>61</v>
      </c>
    </row>
    <row r="34" spans="2:9" ht="25.5" customHeight="1">
      <c r="B34" s="19">
        <f t="shared" si="0"/>
        <v>24</v>
      </c>
      <c r="C34" s="68" t="s">
        <v>211</v>
      </c>
      <c r="D34" s="68"/>
      <c r="E34" s="20" t="s">
        <v>60</v>
      </c>
      <c r="F34" s="69" t="s">
        <v>89</v>
      </c>
      <c r="G34" s="70"/>
      <c r="H34" s="30">
        <v>75300</v>
      </c>
      <c r="I34" s="26" t="s">
        <v>61</v>
      </c>
    </row>
    <row r="35" spans="2:9" ht="25.5" customHeight="1">
      <c r="B35" s="19">
        <f t="shared" si="0"/>
        <v>25</v>
      </c>
      <c r="C35" s="68" t="s">
        <v>114</v>
      </c>
      <c r="D35" s="68"/>
      <c r="E35" s="20" t="s">
        <v>60</v>
      </c>
      <c r="F35" s="69" t="s">
        <v>89</v>
      </c>
      <c r="G35" s="70"/>
      <c r="H35" s="30">
        <v>1200</v>
      </c>
      <c r="I35" s="26" t="s">
        <v>61</v>
      </c>
    </row>
    <row r="36" spans="2:9" ht="25.5" customHeight="1">
      <c r="B36" s="19">
        <f t="shared" si="0"/>
        <v>26</v>
      </c>
      <c r="C36" s="68" t="s">
        <v>115</v>
      </c>
      <c r="D36" s="68"/>
      <c r="E36" s="20" t="s">
        <v>60</v>
      </c>
      <c r="F36" s="69" t="s">
        <v>89</v>
      </c>
      <c r="G36" s="70"/>
      <c r="H36" s="30">
        <v>13200</v>
      </c>
      <c r="I36" s="26" t="s">
        <v>61</v>
      </c>
    </row>
    <row r="37" spans="2:9" ht="25.5" customHeight="1">
      <c r="B37" s="19">
        <f t="shared" si="0"/>
        <v>27</v>
      </c>
      <c r="C37" s="68" t="s">
        <v>212</v>
      </c>
      <c r="D37" s="68"/>
      <c r="E37" s="20" t="s">
        <v>83</v>
      </c>
      <c r="F37" s="69" t="s">
        <v>89</v>
      </c>
      <c r="G37" s="70"/>
      <c r="H37" s="30">
        <f>52000+56000</f>
        <v>108000</v>
      </c>
      <c r="I37" s="26" t="s">
        <v>61</v>
      </c>
    </row>
    <row r="38" spans="2:10" ht="12.75">
      <c r="B38" s="19"/>
      <c r="C38" s="66"/>
      <c r="D38" s="66"/>
      <c r="E38" s="20"/>
      <c r="F38" s="116"/>
      <c r="G38" s="116"/>
      <c r="H38" s="16"/>
      <c r="I38" s="21"/>
      <c r="J38" s="8"/>
    </row>
    <row r="39" spans="2:10" ht="12.75" hidden="1">
      <c r="B39" s="96" t="s">
        <v>63</v>
      </c>
      <c r="C39" s="97"/>
      <c r="D39" s="97"/>
      <c r="E39" s="97"/>
      <c r="F39" s="97"/>
      <c r="G39" s="97"/>
      <c r="H39" s="97"/>
      <c r="I39" s="97"/>
      <c r="J39" s="8"/>
    </row>
    <row r="40" spans="2:10" ht="12.75" hidden="1">
      <c r="B40" s="28"/>
      <c r="C40" s="114"/>
      <c r="D40" s="115"/>
      <c r="E40" s="29"/>
      <c r="F40" s="114"/>
      <c r="G40" s="115"/>
      <c r="H40" s="33">
        <f>SUM(H41:H50)</f>
        <v>0</v>
      </c>
      <c r="I40" s="29"/>
      <c r="J40" s="8"/>
    </row>
    <row r="41" spans="2:11" ht="35.25" customHeight="1" hidden="1">
      <c r="B41" s="19">
        <f>B37+1</f>
        <v>28</v>
      </c>
      <c r="C41" s="88" t="s">
        <v>71</v>
      </c>
      <c r="D41" s="88"/>
      <c r="E41" s="14" t="s">
        <v>64</v>
      </c>
      <c r="F41" s="64"/>
      <c r="G41" s="64"/>
      <c r="H41" s="30"/>
      <c r="I41" s="25" t="s">
        <v>69</v>
      </c>
      <c r="J41" s="8">
        <f>H41+H45+H47+H48+H50+H43</f>
        <v>0</v>
      </c>
      <c r="K41" s="9" t="s">
        <v>82</v>
      </c>
    </row>
    <row r="42" spans="2:9" ht="25.5" hidden="1">
      <c r="B42" s="19">
        <f>B41+1</f>
        <v>29</v>
      </c>
      <c r="C42" s="88" t="s">
        <v>72</v>
      </c>
      <c r="D42" s="88"/>
      <c r="E42" s="14" t="s">
        <v>65</v>
      </c>
      <c r="F42" s="64"/>
      <c r="G42" s="64"/>
      <c r="H42" s="30"/>
      <c r="I42" s="26" t="s">
        <v>70</v>
      </c>
    </row>
    <row r="43" spans="2:11" ht="25.5" hidden="1">
      <c r="B43" s="19">
        <f aca="true" t="shared" si="1" ref="B43:B50">B42+1</f>
        <v>30</v>
      </c>
      <c r="C43" s="88" t="s">
        <v>76</v>
      </c>
      <c r="D43" s="88"/>
      <c r="E43" s="14" t="s">
        <v>64</v>
      </c>
      <c r="F43" s="64"/>
      <c r="G43" s="64"/>
      <c r="H43" s="30"/>
      <c r="I43" s="26" t="s">
        <v>70</v>
      </c>
      <c r="K43" s="8"/>
    </row>
    <row r="44" spans="2:9" ht="54" customHeight="1" hidden="1">
      <c r="B44" s="19">
        <f t="shared" si="1"/>
        <v>31</v>
      </c>
      <c r="C44" s="55" t="s">
        <v>84</v>
      </c>
      <c r="D44" s="56"/>
      <c r="E44" s="14" t="s">
        <v>64</v>
      </c>
      <c r="F44" s="82"/>
      <c r="G44" s="83"/>
      <c r="H44" s="30"/>
      <c r="I44" s="26" t="s">
        <v>61</v>
      </c>
    </row>
    <row r="45" spans="2:9" ht="54" customHeight="1" hidden="1">
      <c r="B45" s="19">
        <f t="shared" si="1"/>
        <v>32</v>
      </c>
      <c r="C45" s="55" t="s">
        <v>86</v>
      </c>
      <c r="D45" s="56"/>
      <c r="E45" s="14" t="s">
        <v>64</v>
      </c>
      <c r="F45" s="82"/>
      <c r="G45" s="83"/>
      <c r="H45" s="30"/>
      <c r="I45" s="26" t="s">
        <v>61</v>
      </c>
    </row>
    <row r="46" spans="2:9" ht="38.25" customHeight="1" hidden="1">
      <c r="B46" s="19">
        <f t="shared" si="1"/>
        <v>33</v>
      </c>
      <c r="C46" s="88" t="s">
        <v>74</v>
      </c>
      <c r="D46" s="88"/>
      <c r="E46" s="14" t="s">
        <v>65</v>
      </c>
      <c r="F46" s="64"/>
      <c r="G46" s="64"/>
      <c r="H46" s="30"/>
      <c r="I46" s="26" t="s">
        <v>70</v>
      </c>
    </row>
    <row r="47" spans="2:9" ht="22.5" customHeight="1" hidden="1">
      <c r="B47" s="19">
        <f t="shared" si="1"/>
        <v>34</v>
      </c>
      <c r="C47" s="62" t="s">
        <v>79</v>
      </c>
      <c r="D47" s="76"/>
      <c r="E47" s="14" t="s">
        <v>64</v>
      </c>
      <c r="F47" s="69"/>
      <c r="G47" s="77"/>
      <c r="H47" s="30"/>
      <c r="I47" s="26" t="s">
        <v>70</v>
      </c>
    </row>
    <row r="48" spans="2:9" ht="21.75" customHeight="1" hidden="1">
      <c r="B48" s="19">
        <f t="shared" si="1"/>
        <v>35</v>
      </c>
      <c r="C48" s="62" t="s">
        <v>80</v>
      </c>
      <c r="D48" s="76"/>
      <c r="E48" s="14" t="s">
        <v>64</v>
      </c>
      <c r="F48" s="69"/>
      <c r="G48" s="77"/>
      <c r="H48" s="30"/>
      <c r="I48" s="26" t="s">
        <v>70</v>
      </c>
    </row>
    <row r="49" spans="2:9" ht="24.75" customHeight="1" hidden="1">
      <c r="B49" s="19">
        <f t="shared" si="1"/>
        <v>36</v>
      </c>
      <c r="C49" s="62" t="s">
        <v>81</v>
      </c>
      <c r="D49" s="76"/>
      <c r="E49" s="14" t="s">
        <v>64</v>
      </c>
      <c r="F49" s="69"/>
      <c r="G49" s="77"/>
      <c r="H49" s="30"/>
      <c r="I49" s="26" t="s">
        <v>70</v>
      </c>
    </row>
    <row r="50" spans="2:9" ht="24.75" customHeight="1" hidden="1">
      <c r="B50" s="19">
        <f t="shared" si="1"/>
        <v>37</v>
      </c>
      <c r="C50" s="62" t="s">
        <v>85</v>
      </c>
      <c r="D50" s="76"/>
      <c r="E50" s="14" t="s">
        <v>64</v>
      </c>
      <c r="F50" s="69"/>
      <c r="G50" s="77"/>
      <c r="H50" s="30"/>
      <c r="I50" s="26" t="s">
        <v>70</v>
      </c>
    </row>
    <row r="51" spans="2:9" ht="13.5" customHeight="1" hidden="1">
      <c r="B51" s="19"/>
      <c r="C51" s="55"/>
      <c r="D51" s="56"/>
      <c r="E51" s="14"/>
      <c r="F51" s="82"/>
      <c r="G51" s="83"/>
      <c r="H51" s="30"/>
      <c r="I51" s="26"/>
    </row>
    <row r="52" spans="2:10" ht="28.5" customHeight="1">
      <c r="B52" s="93" t="s">
        <v>92</v>
      </c>
      <c r="C52" s="94"/>
      <c r="D52" s="94"/>
      <c r="E52" s="94"/>
      <c r="F52" s="94"/>
      <c r="G52" s="94"/>
      <c r="H52" s="94"/>
      <c r="I52" s="95"/>
      <c r="J52" s="8"/>
    </row>
    <row r="53" spans="2:10" ht="24" customHeight="1">
      <c r="B53" s="31"/>
      <c r="C53" s="73" t="s">
        <v>91</v>
      </c>
      <c r="D53" s="74"/>
      <c r="E53" s="32"/>
      <c r="F53" s="122"/>
      <c r="G53" s="123"/>
      <c r="H53" s="45">
        <f>SUM(H54:H129)</f>
        <v>17365600</v>
      </c>
      <c r="I53" s="19" t="s">
        <v>61</v>
      </c>
      <c r="J53" s="8"/>
    </row>
    <row r="54" spans="2:10" ht="51" customHeight="1">
      <c r="B54" s="19">
        <v>28</v>
      </c>
      <c r="C54" s="54" t="s">
        <v>213</v>
      </c>
      <c r="D54" s="54"/>
      <c r="E54" s="42" t="s">
        <v>65</v>
      </c>
      <c r="F54" s="66" t="s">
        <v>89</v>
      </c>
      <c r="G54" s="66"/>
      <c r="H54" s="46">
        <v>20000</v>
      </c>
      <c r="I54" s="19" t="s">
        <v>61</v>
      </c>
      <c r="J54" s="8"/>
    </row>
    <row r="55" spans="2:9" ht="66" customHeight="1">
      <c r="B55" s="19">
        <f aca="true" t="shared" si="2" ref="B55:B115">B54+1</f>
        <v>29</v>
      </c>
      <c r="C55" s="55" t="s">
        <v>214</v>
      </c>
      <c r="D55" s="56"/>
      <c r="E55" s="42" t="s">
        <v>65</v>
      </c>
      <c r="F55" s="66" t="s">
        <v>89</v>
      </c>
      <c r="G55" s="66"/>
      <c r="H55" s="46">
        <v>190000</v>
      </c>
      <c r="I55" s="19" t="s">
        <v>61</v>
      </c>
    </row>
    <row r="56" spans="2:9" ht="81.75" customHeight="1">
      <c r="B56" s="19">
        <f t="shared" si="2"/>
        <v>30</v>
      </c>
      <c r="C56" s="54" t="s">
        <v>6</v>
      </c>
      <c r="D56" s="54"/>
      <c r="E56" s="42" t="s">
        <v>65</v>
      </c>
      <c r="F56" s="66" t="s">
        <v>89</v>
      </c>
      <c r="G56" s="66"/>
      <c r="H56" s="46">
        <v>780000</v>
      </c>
      <c r="I56" s="19" t="s">
        <v>61</v>
      </c>
    </row>
    <row r="57" spans="2:11" ht="77.25" customHeight="1">
      <c r="B57" s="19">
        <f t="shared" si="2"/>
        <v>31</v>
      </c>
      <c r="C57" s="58" t="s">
        <v>7</v>
      </c>
      <c r="D57" s="59"/>
      <c r="E57" s="42"/>
      <c r="F57" s="66"/>
      <c r="G57" s="66"/>
      <c r="H57" s="46"/>
      <c r="I57" s="19"/>
      <c r="J57" s="43"/>
      <c r="K57" s="43"/>
    </row>
    <row r="58" spans="2:11" ht="22.5" customHeight="1">
      <c r="B58" s="19"/>
      <c r="C58" s="71" t="s">
        <v>116</v>
      </c>
      <c r="D58" s="72"/>
      <c r="E58" s="42"/>
      <c r="F58" s="66"/>
      <c r="G58" s="66"/>
      <c r="H58" s="24"/>
      <c r="I58" s="19"/>
      <c r="J58" s="43"/>
      <c r="K58" s="43"/>
    </row>
    <row r="59" spans="2:11" ht="30" customHeight="1">
      <c r="B59" s="19">
        <v>32</v>
      </c>
      <c r="C59" s="58" t="s">
        <v>117</v>
      </c>
      <c r="D59" s="59"/>
      <c r="E59" s="42" t="s">
        <v>65</v>
      </c>
      <c r="F59" s="66" t="s">
        <v>89</v>
      </c>
      <c r="G59" s="66"/>
      <c r="H59" s="46">
        <v>179774</v>
      </c>
      <c r="I59" s="19" t="s">
        <v>61</v>
      </c>
      <c r="J59" s="43"/>
      <c r="K59" s="43"/>
    </row>
    <row r="60" spans="2:11" ht="30" customHeight="1">
      <c r="B60" s="19">
        <f t="shared" si="2"/>
        <v>33</v>
      </c>
      <c r="C60" s="58" t="s">
        <v>118</v>
      </c>
      <c r="D60" s="59"/>
      <c r="E60" s="42" t="s">
        <v>65</v>
      </c>
      <c r="F60" s="66" t="s">
        <v>89</v>
      </c>
      <c r="G60" s="66"/>
      <c r="H60" s="46">
        <v>180616</v>
      </c>
      <c r="I60" s="19" t="s">
        <v>61</v>
      </c>
      <c r="J60" s="43"/>
      <c r="K60" s="43"/>
    </row>
    <row r="61" spans="2:11" ht="30" customHeight="1">
      <c r="B61" s="19">
        <f t="shared" si="2"/>
        <v>34</v>
      </c>
      <c r="C61" s="58" t="s">
        <v>119</v>
      </c>
      <c r="D61" s="59"/>
      <c r="E61" s="42" t="s">
        <v>65</v>
      </c>
      <c r="F61" s="66" t="s">
        <v>89</v>
      </c>
      <c r="G61" s="66"/>
      <c r="H61" s="46">
        <v>176842</v>
      </c>
      <c r="I61" s="19" t="s">
        <v>61</v>
      </c>
      <c r="J61" s="43"/>
      <c r="K61" s="43"/>
    </row>
    <row r="62" spans="2:11" ht="30" customHeight="1">
      <c r="B62" s="19">
        <f t="shared" si="2"/>
        <v>35</v>
      </c>
      <c r="C62" s="51" t="s">
        <v>120</v>
      </c>
      <c r="D62" s="67"/>
      <c r="E62" s="42" t="s">
        <v>65</v>
      </c>
      <c r="F62" s="66" t="s">
        <v>89</v>
      </c>
      <c r="G62" s="66"/>
      <c r="H62" s="46">
        <v>190593</v>
      </c>
      <c r="I62" s="19" t="s">
        <v>61</v>
      </c>
      <c r="J62" s="43"/>
      <c r="K62" s="43"/>
    </row>
    <row r="63" spans="2:11" ht="30" customHeight="1">
      <c r="B63" s="19">
        <f t="shared" si="2"/>
        <v>36</v>
      </c>
      <c r="C63" s="51" t="s">
        <v>121</v>
      </c>
      <c r="D63" s="67"/>
      <c r="E63" s="42" t="s">
        <v>65</v>
      </c>
      <c r="F63" s="66" t="s">
        <v>89</v>
      </c>
      <c r="G63" s="66"/>
      <c r="H63" s="46">
        <v>182656</v>
      </c>
      <c r="I63" s="19" t="s">
        <v>61</v>
      </c>
      <c r="J63" s="43"/>
      <c r="K63" s="43"/>
    </row>
    <row r="64" spans="2:11" ht="30" customHeight="1">
      <c r="B64" s="19">
        <f t="shared" si="2"/>
        <v>37</v>
      </c>
      <c r="C64" s="51" t="s">
        <v>122</v>
      </c>
      <c r="D64" s="67"/>
      <c r="E64" s="42" t="s">
        <v>65</v>
      </c>
      <c r="F64" s="66" t="s">
        <v>89</v>
      </c>
      <c r="G64" s="66"/>
      <c r="H64" s="46">
        <v>179773</v>
      </c>
      <c r="I64" s="19" t="s">
        <v>61</v>
      </c>
      <c r="J64" s="43"/>
      <c r="K64" s="43"/>
    </row>
    <row r="65" spans="2:11" ht="30" customHeight="1">
      <c r="B65" s="19">
        <f t="shared" si="2"/>
        <v>38</v>
      </c>
      <c r="C65" s="58" t="s">
        <v>123</v>
      </c>
      <c r="D65" s="59"/>
      <c r="E65" s="42" t="s">
        <v>65</v>
      </c>
      <c r="F65" s="66" t="s">
        <v>89</v>
      </c>
      <c r="G65" s="66"/>
      <c r="H65" s="46">
        <v>179636</v>
      </c>
      <c r="I65" s="19" t="s">
        <v>61</v>
      </c>
      <c r="J65" s="43"/>
      <c r="K65" s="43"/>
    </row>
    <row r="66" spans="2:11" ht="30" customHeight="1">
      <c r="B66" s="19">
        <f t="shared" si="2"/>
        <v>39</v>
      </c>
      <c r="C66" s="58" t="s">
        <v>124</v>
      </c>
      <c r="D66" s="59"/>
      <c r="E66" s="42" t="s">
        <v>65</v>
      </c>
      <c r="F66" s="66" t="s">
        <v>89</v>
      </c>
      <c r="G66" s="66"/>
      <c r="H66" s="46">
        <v>177109</v>
      </c>
      <c r="I66" s="19" t="s">
        <v>61</v>
      </c>
      <c r="J66" s="43"/>
      <c r="K66" s="43"/>
    </row>
    <row r="67" spans="2:11" ht="30" customHeight="1">
      <c r="B67" s="19">
        <f t="shared" si="2"/>
        <v>40</v>
      </c>
      <c r="C67" s="58" t="s">
        <v>125</v>
      </c>
      <c r="D67" s="59"/>
      <c r="E67" s="42" t="s">
        <v>65</v>
      </c>
      <c r="F67" s="66" t="s">
        <v>89</v>
      </c>
      <c r="G67" s="66"/>
      <c r="H67" s="46">
        <v>176100</v>
      </c>
      <c r="I67" s="19" t="s">
        <v>61</v>
      </c>
      <c r="J67" s="43"/>
      <c r="K67" s="43"/>
    </row>
    <row r="68" spans="2:11" ht="30" customHeight="1">
      <c r="B68" s="19">
        <f t="shared" si="2"/>
        <v>41</v>
      </c>
      <c r="C68" s="51" t="s">
        <v>126</v>
      </c>
      <c r="D68" s="67"/>
      <c r="E68" s="42" t="s">
        <v>65</v>
      </c>
      <c r="F68" s="66" t="s">
        <v>89</v>
      </c>
      <c r="G68" s="66"/>
      <c r="H68" s="46">
        <v>183288</v>
      </c>
      <c r="I68" s="19" t="s">
        <v>61</v>
      </c>
      <c r="J68" s="43"/>
      <c r="K68" s="43"/>
    </row>
    <row r="69" spans="2:11" ht="30" customHeight="1">
      <c r="B69" s="19">
        <f t="shared" si="2"/>
        <v>42</v>
      </c>
      <c r="C69" s="51" t="s">
        <v>127</v>
      </c>
      <c r="D69" s="67"/>
      <c r="E69" s="42" t="s">
        <v>65</v>
      </c>
      <c r="F69" s="66" t="s">
        <v>89</v>
      </c>
      <c r="G69" s="66"/>
      <c r="H69" s="46">
        <v>186656</v>
      </c>
      <c r="I69" s="19" t="s">
        <v>61</v>
      </c>
      <c r="J69" s="43"/>
      <c r="K69" s="43"/>
    </row>
    <row r="70" spans="2:11" ht="30" customHeight="1">
      <c r="B70" s="19">
        <f t="shared" si="2"/>
        <v>43</v>
      </c>
      <c r="C70" s="58" t="s">
        <v>128</v>
      </c>
      <c r="D70" s="59"/>
      <c r="E70" s="42" t="s">
        <v>65</v>
      </c>
      <c r="F70" s="66" t="s">
        <v>89</v>
      </c>
      <c r="G70" s="66"/>
      <c r="H70" s="46">
        <v>199784</v>
      </c>
      <c r="I70" s="19" t="s">
        <v>61</v>
      </c>
      <c r="J70" s="43"/>
      <c r="K70" s="43"/>
    </row>
    <row r="71" spans="2:11" ht="30" customHeight="1">
      <c r="B71" s="19">
        <f t="shared" si="2"/>
        <v>44</v>
      </c>
      <c r="C71" s="58" t="s">
        <v>129</v>
      </c>
      <c r="D71" s="59"/>
      <c r="E71" s="42" t="s">
        <v>65</v>
      </c>
      <c r="F71" s="66" t="s">
        <v>89</v>
      </c>
      <c r="G71" s="66"/>
      <c r="H71" s="46">
        <v>178555</v>
      </c>
      <c r="I71" s="19" t="s">
        <v>61</v>
      </c>
      <c r="J71" s="43"/>
      <c r="K71" s="43"/>
    </row>
    <row r="72" spans="2:11" ht="30" customHeight="1">
      <c r="B72" s="19">
        <f t="shared" si="2"/>
        <v>45</v>
      </c>
      <c r="C72" s="58" t="s">
        <v>130</v>
      </c>
      <c r="D72" s="59"/>
      <c r="E72" s="42" t="s">
        <v>65</v>
      </c>
      <c r="F72" s="66" t="s">
        <v>89</v>
      </c>
      <c r="G72" s="66"/>
      <c r="H72" s="46">
        <v>174528</v>
      </c>
      <c r="I72" s="19" t="s">
        <v>61</v>
      </c>
      <c r="J72" s="43"/>
      <c r="K72" s="43"/>
    </row>
    <row r="73" spans="2:11" ht="30" customHeight="1">
      <c r="B73" s="19">
        <f t="shared" si="2"/>
        <v>46</v>
      </c>
      <c r="C73" s="58" t="s">
        <v>131</v>
      </c>
      <c r="D73" s="59"/>
      <c r="E73" s="42" t="s">
        <v>65</v>
      </c>
      <c r="F73" s="66" t="s">
        <v>89</v>
      </c>
      <c r="G73" s="66"/>
      <c r="H73" s="46">
        <v>182346</v>
      </c>
      <c r="I73" s="19" t="s">
        <v>61</v>
      </c>
      <c r="J73" s="43"/>
      <c r="K73" s="43"/>
    </row>
    <row r="74" spans="2:11" ht="30" customHeight="1">
      <c r="B74" s="19">
        <f t="shared" si="2"/>
        <v>47</v>
      </c>
      <c r="C74" s="58" t="s">
        <v>132</v>
      </c>
      <c r="D74" s="59"/>
      <c r="E74" s="42" t="s">
        <v>65</v>
      </c>
      <c r="F74" s="66" t="s">
        <v>89</v>
      </c>
      <c r="G74" s="66"/>
      <c r="H74" s="46">
        <v>276065</v>
      </c>
      <c r="I74" s="19" t="s">
        <v>61</v>
      </c>
      <c r="J74" s="43"/>
      <c r="K74" s="43"/>
    </row>
    <row r="75" spans="2:11" ht="30" customHeight="1">
      <c r="B75" s="19">
        <f t="shared" si="2"/>
        <v>48</v>
      </c>
      <c r="C75" s="58" t="s">
        <v>133</v>
      </c>
      <c r="D75" s="59"/>
      <c r="E75" s="42" t="s">
        <v>65</v>
      </c>
      <c r="F75" s="66" t="s">
        <v>89</v>
      </c>
      <c r="G75" s="66"/>
      <c r="H75" s="46">
        <v>203647</v>
      </c>
      <c r="I75" s="19" t="s">
        <v>61</v>
      </c>
      <c r="J75" s="43"/>
      <c r="K75" s="43"/>
    </row>
    <row r="76" spans="2:11" ht="30" customHeight="1">
      <c r="B76" s="19">
        <f t="shared" si="2"/>
        <v>49</v>
      </c>
      <c r="C76" s="58" t="s">
        <v>134</v>
      </c>
      <c r="D76" s="59"/>
      <c r="E76" s="42" t="s">
        <v>65</v>
      </c>
      <c r="F76" s="66" t="s">
        <v>89</v>
      </c>
      <c r="G76" s="66"/>
      <c r="H76" s="46">
        <v>178861</v>
      </c>
      <c r="I76" s="19" t="s">
        <v>61</v>
      </c>
      <c r="J76" s="43"/>
      <c r="K76" s="43"/>
    </row>
    <row r="77" spans="2:11" ht="30" customHeight="1">
      <c r="B77" s="19"/>
      <c r="C77" s="49" t="s">
        <v>135</v>
      </c>
      <c r="D77" s="50"/>
      <c r="E77" s="42"/>
      <c r="F77" s="66"/>
      <c r="G77" s="66"/>
      <c r="H77" s="24"/>
      <c r="I77" s="19"/>
      <c r="J77" s="43"/>
      <c r="K77" s="43"/>
    </row>
    <row r="78" spans="2:11" ht="30" customHeight="1">
      <c r="B78" s="19">
        <v>50</v>
      </c>
      <c r="C78" s="58" t="s">
        <v>136</v>
      </c>
      <c r="D78" s="59"/>
      <c r="E78" s="42" t="s">
        <v>65</v>
      </c>
      <c r="F78" s="66" t="s">
        <v>89</v>
      </c>
      <c r="G78" s="66"/>
      <c r="H78" s="46">
        <v>319268</v>
      </c>
      <c r="I78" s="19" t="s">
        <v>61</v>
      </c>
      <c r="J78" s="43"/>
      <c r="K78" s="43"/>
    </row>
    <row r="79" spans="2:11" ht="30" customHeight="1">
      <c r="B79" s="19">
        <f t="shared" si="2"/>
        <v>51</v>
      </c>
      <c r="C79" s="58" t="s">
        <v>137</v>
      </c>
      <c r="D79" s="59"/>
      <c r="E79" s="42" t="s">
        <v>65</v>
      </c>
      <c r="F79" s="66" t="s">
        <v>89</v>
      </c>
      <c r="G79" s="66"/>
      <c r="H79" s="46">
        <v>188431</v>
      </c>
      <c r="I79" s="19" t="s">
        <v>61</v>
      </c>
      <c r="J79" s="43"/>
      <c r="K79" s="43"/>
    </row>
    <row r="80" spans="2:11" ht="30" customHeight="1">
      <c r="B80" s="19">
        <f t="shared" si="2"/>
        <v>52</v>
      </c>
      <c r="C80" s="58" t="s">
        <v>138</v>
      </c>
      <c r="D80" s="59"/>
      <c r="E80" s="42" t="s">
        <v>65</v>
      </c>
      <c r="F80" s="66" t="s">
        <v>89</v>
      </c>
      <c r="G80" s="66"/>
      <c r="H80" s="46">
        <v>195719</v>
      </c>
      <c r="I80" s="19" t="s">
        <v>61</v>
      </c>
      <c r="J80" s="43"/>
      <c r="K80" s="43"/>
    </row>
    <row r="81" spans="2:11" ht="30" customHeight="1">
      <c r="B81" s="19">
        <f t="shared" si="2"/>
        <v>53</v>
      </c>
      <c r="C81" s="58" t="s">
        <v>139</v>
      </c>
      <c r="D81" s="59"/>
      <c r="E81" s="42" t="s">
        <v>65</v>
      </c>
      <c r="F81" s="66" t="s">
        <v>89</v>
      </c>
      <c r="G81" s="66"/>
      <c r="H81" s="46">
        <v>200295</v>
      </c>
      <c r="I81" s="19" t="s">
        <v>61</v>
      </c>
      <c r="J81" s="43"/>
      <c r="K81" s="43"/>
    </row>
    <row r="82" spans="2:11" ht="30" customHeight="1">
      <c r="B82" s="19"/>
      <c r="C82" s="49" t="s">
        <v>140</v>
      </c>
      <c r="D82" s="50"/>
      <c r="E82" s="42"/>
      <c r="F82" s="66"/>
      <c r="G82" s="66"/>
      <c r="H82" s="24"/>
      <c r="I82" s="19"/>
      <c r="J82" s="43"/>
      <c r="K82" s="43"/>
    </row>
    <row r="83" spans="2:11" ht="30" customHeight="1">
      <c r="B83" s="19">
        <v>54</v>
      </c>
      <c r="C83" s="58" t="s">
        <v>141</v>
      </c>
      <c r="D83" s="59"/>
      <c r="E83" s="42" t="s">
        <v>65</v>
      </c>
      <c r="F83" s="66" t="s">
        <v>89</v>
      </c>
      <c r="G83" s="66"/>
      <c r="H83" s="46">
        <v>184522</v>
      </c>
      <c r="I83" s="19" t="s">
        <v>61</v>
      </c>
      <c r="J83" s="43"/>
      <c r="K83" s="43"/>
    </row>
    <row r="84" spans="2:11" ht="30" customHeight="1">
      <c r="B84" s="19">
        <f t="shared" si="2"/>
        <v>55</v>
      </c>
      <c r="C84" s="58" t="s">
        <v>142</v>
      </c>
      <c r="D84" s="59"/>
      <c r="E84" s="42" t="s">
        <v>65</v>
      </c>
      <c r="F84" s="66" t="s">
        <v>89</v>
      </c>
      <c r="G84" s="66"/>
      <c r="H84" s="46">
        <v>188959</v>
      </c>
      <c r="I84" s="19" t="s">
        <v>61</v>
      </c>
      <c r="J84" s="43"/>
      <c r="K84" s="43"/>
    </row>
    <row r="85" spans="2:11" ht="30" customHeight="1">
      <c r="B85" s="19">
        <f t="shared" si="2"/>
        <v>56</v>
      </c>
      <c r="C85" s="58" t="s">
        <v>143</v>
      </c>
      <c r="D85" s="59"/>
      <c r="E85" s="42" t="s">
        <v>65</v>
      </c>
      <c r="F85" s="66" t="s">
        <v>89</v>
      </c>
      <c r="G85" s="66"/>
      <c r="H85" s="46">
        <v>189802</v>
      </c>
      <c r="I85" s="19" t="s">
        <v>61</v>
      </c>
      <c r="J85" s="43"/>
      <c r="K85" s="43"/>
    </row>
    <row r="86" spans="2:11" ht="30" customHeight="1">
      <c r="B86" s="19">
        <f t="shared" si="2"/>
        <v>57</v>
      </c>
      <c r="C86" s="58" t="s">
        <v>144</v>
      </c>
      <c r="D86" s="59"/>
      <c r="E86" s="42" t="s">
        <v>65</v>
      </c>
      <c r="F86" s="66" t="s">
        <v>89</v>
      </c>
      <c r="G86" s="66"/>
      <c r="H86" s="46">
        <v>178331</v>
      </c>
      <c r="I86" s="19" t="s">
        <v>61</v>
      </c>
      <c r="J86" s="43"/>
      <c r="K86" s="43"/>
    </row>
    <row r="87" spans="2:11" ht="30" customHeight="1">
      <c r="B87" s="19">
        <f t="shared" si="2"/>
        <v>58</v>
      </c>
      <c r="C87" s="58" t="s">
        <v>145</v>
      </c>
      <c r="D87" s="59"/>
      <c r="E87" s="42" t="s">
        <v>65</v>
      </c>
      <c r="F87" s="66" t="s">
        <v>89</v>
      </c>
      <c r="G87" s="66"/>
      <c r="H87" s="46">
        <v>270316</v>
      </c>
      <c r="I87" s="19" t="s">
        <v>61</v>
      </c>
      <c r="J87" s="43"/>
      <c r="K87" s="43"/>
    </row>
    <row r="88" spans="2:11" ht="30" customHeight="1">
      <c r="B88" s="19">
        <f t="shared" si="2"/>
        <v>59</v>
      </c>
      <c r="C88" s="58" t="s">
        <v>146</v>
      </c>
      <c r="D88" s="59"/>
      <c r="E88" s="42" t="s">
        <v>65</v>
      </c>
      <c r="F88" s="66" t="s">
        <v>89</v>
      </c>
      <c r="G88" s="66"/>
      <c r="H88" s="46">
        <v>212022</v>
      </c>
      <c r="I88" s="19" t="s">
        <v>61</v>
      </c>
      <c r="J88" s="43"/>
      <c r="K88" s="43"/>
    </row>
    <row r="89" spans="2:11" ht="30" customHeight="1">
      <c r="B89" s="19">
        <f t="shared" si="2"/>
        <v>60</v>
      </c>
      <c r="C89" s="58" t="s">
        <v>147</v>
      </c>
      <c r="D89" s="59"/>
      <c r="E89" s="42" t="s">
        <v>65</v>
      </c>
      <c r="F89" s="66" t="s">
        <v>89</v>
      </c>
      <c r="G89" s="66"/>
      <c r="H89" s="46">
        <v>185769</v>
      </c>
      <c r="I89" s="19" t="s">
        <v>61</v>
      </c>
      <c r="J89" s="43"/>
      <c r="K89" s="43"/>
    </row>
    <row r="90" spans="2:11" ht="30" customHeight="1">
      <c r="B90" s="19">
        <f t="shared" si="2"/>
        <v>61</v>
      </c>
      <c r="C90" s="58" t="s">
        <v>148</v>
      </c>
      <c r="D90" s="59"/>
      <c r="E90" s="42" t="s">
        <v>65</v>
      </c>
      <c r="F90" s="66" t="s">
        <v>89</v>
      </c>
      <c r="G90" s="66"/>
      <c r="H90" s="46">
        <v>182858</v>
      </c>
      <c r="I90" s="19" t="s">
        <v>61</v>
      </c>
      <c r="J90" s="43"/>
      <c r="K90" s="43"/>
    </row>
    <row r="91" spans="2:11" ht="30" customHeight="1">
      <c r="B91" s="19">
        <f t="shared" si="2"/>
        <v>62</v>
      </c>
      <c r="C91" s="58" t="s">
        <v>149</v>
      </c>
      <c r="D91" s="59"/>
      <c r="E91" s="42" t="s">
        <v>65</v>
      </c>
      <c r="F91" s="66" t="s">
        <v>89</v>
      </c>
      <c r="G91" s="66"/>
      <c r="H91" s="46">
        <v>184222</v>
      </c>
      <c r="I91" s="19" t="s">
        <v>61</v>
      </c>
      <c r="J91" s="43"/>
      <c r="K91" s="43"/>
    </row>
    <row r="92" spans="2:11" ht="30" customHeight="1">
      <c r="B92" s="19">
        <f t="shared" si="2"/>
        <v>63</v>
      </c>
      <c r="C92" s="58" t="s">
        <v>150</v>
      </c>
      <c r="D92" s="59"/>
      <c r="E92" s="42" t="s">
        <v>65</v>
      </c>
      <c r="F92" s="66" t="s">
        <v>89</v>
      </c>
      <c r="G92" s="66"/>
      <c r="H92" s="46">
        <v>191353</v>
      </c>
      <c r="I92" s="19" t="s">
        <v>61</v>
      </c>
      <c r="J92" s="43"/>
      <c r="K92" s="43"/>
    </row>
    <row r="93" spans="2:11" ht="30" customHeight="1">
      <c r="B93" s="19">
        <f t="shared" si="2"/>
        <v>64</v>
      </c>
      <c r="C93" s="58" t="s">
        <v>151</v>
      </c>
      <c r="D93" s="59"/>
      <c r="E93" s="42" t="s">
        <v>65</v>
      </c>
      <c r="F93" s="66" t="s">
        <v>89</v>
      </c>
      <c r="G93" s="66"/>
      <c r="H93" s="46">
        <v>190370</v>
      </c>
      <c r="I93" s="19" t="s">
        <v>61</v>
      </c>
      <c r="J93" s="43"/>
      <c r="K93" s="43"/>
    </row>
    <row r="94" spans="2:11" ht="30" customHeight="1">
      <c r="B94" s="19">
        <f t="shared" si="2"/>
        <v>65</v>
      </c>
      <c r="C94" s="58" t="s">
        <v>152</v>
      </c>
      <c r="D94" s="59"/>
      <c r="E94" s="42" t="s">
        <v>65</v>
      </c>
      <c r="F94" s="66" t="s">
        <v>89</v>
      </c>
      <c r="G94" s="66"/>
      <c r="H94" s="46">
        <v>174722</v>
      </c>
      <c r="I94" s="19" t="s">
        <v>61</v>
      </c>
      <c r="J94" s="43"/>
      <c r="K94" s="43"/>
    </row>
    <row r="95" spans="2:11" ht="30" customHeight="1">
      <c r="B95" s="19"/>
      <c r="C95" s="49" t="s">
        <v>153</v>
      </c>
      <c r="D95" s="50"/>
      <c r="E95" s="42"/>
      <c r="F95" s="66"/>
      <c r="G95" s="66"/>
      <c r="H95" s="24"/>
      <c r="I95" s="19"/>
      <c r="J95" s="43"/>
      <c r="K95" s="43"/>
    </row>
    <row r="96" spans="2:11" ht="30" customHeight="1">
      <c r="B96" s="19">
        <v>66</v>
      </c>
      <c r="C96" s="58" t="s">
        <v>154</v>
      </c>
      <c r="D96" s="59"/>
      <c r="E96" s="42" t="s">
        <v>65</v>
      </c>
      <c r="F96" s="66" t="s">
        <v>89</v>
      </c>
      <c r="G96" s="66"/>
      <c r="H96" s="46">
        <v>184926</v>
      </c>
      <c r="I96" s="19" t="s">
        <v>61</v>
      </c>
      <c r="J96" s="43"/>
      <c r="K96" s="43"/>
    </row>
    <row r="97" spans="2:11" ht="30" customHeight="1">
      <c r="B97" s="19">
        <f t="shared" si="2"/>
        <v>67</v>
      </c>
      <c r="C97" s="58" t="s">
        <v>155</v>
      </c>
      <c r="D97" s="59"/>
      <c r="E97" s="42" t="s">
        <v>65</v>
      </c>
      <c r="F97" s="66" t="s">
        <v>89</v>
      </c>
      <c r="G97" s="66"/>
      <c r="H97" s="46">
        <v>209522</v>
      </c>
      <c r="I97" s="19" t="s">
        <v>61</v>
      </c>
      <c r="J97" s="43"/>
      <c r="K97" s="43"/>
    </row>
    <row r="98" spans="2:11" ht="30" customHeight="1">
      <c r="B98" s="19">
        <f t="shared" si="2"/>
        <v>68</v>
      </c>
      <c r="C98" s="58" t="s">
        <v>156</v>
      </c>
      <c r="D98" s="59"/>
      <c r="E98" s="42" t="s">
        <v>65</v>
      </c>
      <c r="F98" s="66" t="s">
        <v>89</v>
      </c>
      <c r="G98" s="66"/>
      <c r="H98" s="46">
        <v>199564</v>
      </c>
      <c r="I98" s="19" t="s">
        <v>61</v>
      </c>
      <c r="J98" s="43"/>
      <c r="K98" s="43"/>
    </row>
    <row r="99" spans="2:11" ht="30" customHeight="1">
      <c r="B99" s="19">
        <f t="shared" si="2"/>
        <v>69</v>
      </c>
      <c r="C99" s="58" t="s">
        <v>157</v>
      </c>
      <c r="D99" s="59"/>
      <c r="E99" s="42" t="s">
        <v>65</v>
      </c>
      <c r="F99" s="66" t="s">
        <v>89</v>
      </c>
      <c r="G99" s="66"/>
      <c r="H99" s="46">
        <v>185878</v>
      </c>
      <c r="I99" s="19" t="s">
        <v>61</v>
      </c>
      <c r="J99" s="43"/>
      <c r="K99" s="43"/>
    </row>
    <row r="100" spans="2:11" ht="30" customHeight="1">
      <c r="B100" s="19">
        <f t="shared" si="2"/>
        <v>70</v>
      </c>
      <c r="C100" s="58" t="s">
        <v>158</v>
      </c>
      <c r="D100" s="59"/>
      <c r="E100" s="42" t="s">
        <v>65</v>
      </c>
      <c r="F100" s="66" t="s">
        <v>89</v>
      </c>
      <c r="G100" s="66"/>
      <c r="H100" s="46">
        <v>182676</v>
      </c>
      <c r="I100" s="19" t="s">
        <v>61</v>
      </c>
      <c r="J100" s="43"/>
      <c r="K100" s="43"/>
    </row>
    <row r="101" spans="2:11" ht="30" customHeight="1">
      <c r="B101" s="19">
        <f t="shared" si="2"/>
        <v>71</v>
      </c>
      <c r="C101" s="58" t="s">
        <v>159</v>
      </c>
      <c r="D101" s="59"/>
      <c r="E101" s="42" t="s">
        <v>65</v>
      </c>
      <c r="F101" s="66" t="s">
        <v>89</v>
      </c>
      <c r="G101" s="66"/>
      <c r="H101" s="46">
        <v>210499</v>
      </c>
      <c r="I101" s="19" t="s">
        <v>61</v>
      </c>
      <c r="J101" s="43"/>
      <c r="K101" s="43"/>
    </row>
    <row r="102" spans="2:11" ht="30" customHeight="1">
      <c r="B102" s="19">
        <f t="shared" si="2"/>
        <v>72</v>
      </c>
      <c r="C102" s="58" t="s">
        <v>160</v>
      </c>
      <c r="D102" s="59"/>
      <c r="E102" s="42" t="s">
        <v>65</v>
      </c>
      <c r="F102" s="66" t="s">
        <v>89</v>
      </c>
      <c r="G102" s="66"/>
      <c r="H102" s="46">
        <v>198544</v>
      </c>
      <c r="I102" s="19" t="s">
        <v>61</v>
      </c>
      <c r="J102" s="43"/>
      <c r="K102" s="43"/>
    </row>
    <row r="103" spans="2:11" ht="30" customHeight="1">
      <c r="B103" s="19">
        <f t="shared" si="2"/>
        <v>73</v>
      </c>
      <c r="C103" s="58" t="s">
        <v>161</v>
      </c>
      <c r="D103" s="59"/>
      <c r="E103" s="42" t="s">
        <v>65</v>
      </c>
      <c r="F103" s="66" t="s">
        <v>89</v>
      </c>
      <c r="G103" s="66"/>
      <c r="H103" s="46">
        <v>195055</v>
      </c>
      <c r="I103" s="19" t="s">
        <v>61</v>
      </c>
      <c r="J103" s="43"/>
      <c r="K103" s="43"/>
    </row>
    <row r="104" spans="2:11" ht="30" customHeight="1">
      <c r="B104" s="19">
        <f t="shared" si="2"/>
        <v>74</v>
      </c>
      <c r="C104" s="58" t="s">
        <v>162</v>
      </c>
      <c r="D104" s="59"/>
      <c r="E104" s="42" t="s">
        <v>65</v>
      </c>
      <c r="F104" s="66" t="s">
        <v>89</v>
      </c>
      <c r="G104" s="66"/>
      <c r="H104" s="46">
        <v>194741</v>
      </c>
      <c r="I104" s="19" t="s">
        <v>61</v>
      </c>
      <c r="J104" s="43"/>
      <c r="K104" s="43"/>
    </row>
    <row r="105" spans="2:11" ht="30" customHeight="1">
      <c r="B105" s="19"/>
      <c r="C105" s="49" t="s">
        <v>163</v>
      </c>
      <c r="D105" s="50"/>
      <c r="E105" s="42" t="s">
        <v>65</v>
      </c>
      <c r="F105" s="66" t="s">
        <v>89</v>
      </c>
      <c r="G105" s="66"/>
      <c r="H105" s="24"/>
      <c r="I105" s="19" t="s">
        <v>61</v>
      </c>
      <c r="J105" s="43"/>
      <c r="K105" s="43"/>
    </row>
    <row r="106" spans="2:11" ht="30" customHeight="1">
      <c r="B106" s="19">
        <v>75</v>
      </c>
      <c r="C106" s="58" t="s">
        <v>164</v>
      </c>
      <c r="D106" s="59"/>
      <c r="E106" s="42" t="s">
        <v>65</v>
      </c>
      <c r="F106" s="66" t="s">
        <v>89</v>
      </c>
      <c r="G106" s="66"/>
      <c r="H106" s="46">
        <v>197959</v>
      </c>
      <c r="I106" s="19" t="s">
        <v>61</v>
      </c>
      <c r="J106" s="43"/>
      <c r="K106" s="43"/>
    </row>
    <row r="107" spans="2:11" ht="30" customHeight="1">
      <c r="B107" s="19">
        <f t="shared" si="2"/>
        <v>76</v>
      </c>
      <c r="C107" s="58" t="s">
        <v>165</v>
      </c>
      <c r="D107" s="59"/>
      <c r="E107" s="42" t="s">
        <v>65</v>
      </c>
      <c r="F107" s="66" t="s">
        <v>89</v>
      </c>
      <c r="G107" s="66"/>
      <c r="H107" s="46">
        <v>182047</v>
      </c>
      <c r="I107" s="19" t="s">
        <v>61</v>
      </c>
      <c r="J107" s="43"/>
      <c r="K107" s="43"/>
    </row>
    <row r="108" spans="2:11" ht="30" customHeight="1">
      <c r="B108" s="19">
        <f t="shared" si="2"/>
        <v>77</v>
      </c>
      <c r="C108" s="58" t="s">
        <v>166</v>
      </c>
      <c r="D108" s="59"/>
      <c r="E108" s="42" t="s">
        <v>65</v>
      </c>
      <c r="F108" s="66" t="s">
        <v>89</v>
      </c>
      <c r="G108" s="66"/>
      <c r="H108" s="46">
        <v>254364</v>
      </c>
      <c r="I108" s="19" t="s">
        <v>61</v>
      </c>
      <c r="J108" s="43"/>
      <c r="K108" s="43"/>
    </row>
    <row r="109" spans="2:11" ht="30" customHeight="1">
      <c r="B109" s="19">
        <f t="shared" si="2"/>
        <v>78</v>
      </c>
      <c r="C109" s="58" t="s">
        <v>167</v>
      </c>
      <c r="D109" s="59"/>
      <c r="E109" s="42" t="s">
        <v>65</v>
      </c>
      <c r="F109" s="66" t="s">
        <v>89</v>
      </c>
      <c r="G109" s="66"/>
      <c r="H109" s="46">
        <v>253227</v>
      </c>
      <c r="I109" s="19" t="s">
        <v>61</v>
      </c>
      <c r="J109" s="43"/>
      <c r="K109" s="43"/>
    </row>
    <row r="110" spans="2:11" ht="30" customHeight="1">
      <c r="B110" s="19">
        <f t="shared" si="2"/>
        <v>79</v>
      </c>
      <c r="C110" s="58" t="s">
        <v>168</v>
      </c>
      <c r="D110" s="59"/>
      <c r="E110" s="42" t="s">
        <v>65</v>
      </c>
      <c r="F110" s="66" t="s">
        <v>89</v>
      </c>
      <c r="G110" s="66"/>
      <c r="H110" s="46">
        <v>254364</v>
      </c>
      <c r="I110" s="19" t="s">
        <v>61</v>
      </c>
      <c r="J110" s="43"/>
      <c r="K110" s="43"/>
    </row>
    <row r="111" spans="2:11" ht="30" customHeight="1">
      <c r="B111" s="19">
        <f t="shared" si="2"/>
        <v>80</v>
      </c>
      <c r="C111" s="58" t="s">
        <v>169</v>
      </c>
      <c r="D111" s="59"/>
      <c r="E111" s="42" t="s">
        <v>65</v>
      </c>
      <c r="F111" s="66" t="s">
        <v>89</v>
      </c>
      <c r="G111" s="66"/>
      <c r="H111" s="46">
        <v>183779</v>
      </c>
      <c r="I111" s="19" t="s">
        <v>61</v>
      </c>
      <c r="J111" s="43"/>
      <c r="K111" s="43"/>
    </row>
    <row r="112" spans="2:11" ht="30" customHeight="1">
      <c r="B112" s="19">
        <f t="shared" si="2"/>
        <v>81</v>
      </c>
      <c r="C112" s="58" t="s">
        <v>170</v>
      </c>
      <c r="D112" s="59"/>
      <c r="E112" s="42" t="s">
        <v>65</v>
      </c>
      <c r="F112" s="66" t="s">
        <v>89</v>
      </c>
      <c r="G112" s="66"/>
      <c r="H112" s="46">
        <v>189067</v>
      </c>
      <c r="I112" s="19" t="s">
        <v>61</v>
      </c>
      <c r="J112" s="43"/>
      <c r="K112" s="43"/>
    </row>
    <row r="113" spans="2:11" ht="51.75" customHeight="1">
      <c r="B113" s="19">
        <f t="shared" si="2"/>
        <v>82</v>
      </c>
      <c r="C113" s="55" t="s">
        <v>8</v>
      </c>
      <c r="D113" s="56"/>
      <c r="E113" s="42" t="s">
        <v>65</v>
      </c>
      <c r="F113" s="66" t="s">
        <v>89</v>
      </c>
      <c r="G113" s="66"/>
      <c r="H113" s="46">
        <v>18000</v>
      </c>
      <c r="I113" s="19" t="s">
        <v>61</v>
      </c>
      <c r="J113" s="43"/>
      <c r="K113" s="43"/>
    </row>
    <row r="114" spans="2:11" ht="74.25" customHeight="1">
      <c r="B114" s="19">
        <f t="shared" si="2"/>
        <v>83</v>
      </c>
      <c r="C114" s="55" t="s">
        <v>9</v>
      </c>
      <c r="D114" s="57"/>
      <c r="E114" s="42" t="s">
        <v>65</v>
      </c>
      <c r="F114" s="66" t="s">
        <v>89</v>
      </c>
      <c r="G114" s="66"/>
      <c r="H114" s="46">
        <v>8000</v>
      </c>
      <c r="I114" s="19" t="s">
        <v>61</v>
      </c>
      <c r="J114" s="43"/>
      <c r="K114" s="43"/>
    </row>
    <row r="115" spans="2:11" ht="81.75" customHeight="1">
      <c r="B115" s="19">
        <f t="shared" si="2"/>
        <v>84</v>
      </c>
      <c r="C115" s="55" t="s">
        <v>10</v>
      </c>
      <c r="D115" s="57"/>
      <c r="E115" s="42" t="s">
        <v>65</v>
      </c>
      <c r="F115" s="66" t="s">
        <v>89</v>
      </c>
      <c r="G115" s="66"/>
      <c r="H115" s="46">
        <v>8000</v>
      </c>
      <c r="I115" s="19" t="s">
        <v>61</v>
      </c>
      <c r="J115" s="43"/>
      <c r="K115" s="43"/>
    </row>
    <row r="116" spans="2:11" ht="75" customHeight="1">
      <c r="B116" s="19">
        <f>B115+1</f>
        <v>85</v>
      </c>
      <c r="C116" s="55" t="s">
        <v>11</v>
      </c>
      <c r="D116" s="57"/>
      <c r="E116" s="42" t="s">
        <v>65</v>
      </c>
      <c r="F116" s="66" t="s">
        <v>89</v>
      </c>
      <c r="G116" s="66"/>
      <c r="H116" s="46">
        <v>878000</v>
      </c>
      <c r="I116" s="19" t="s">
        <v>61</v>
      </c>
      <c r="J116" s="43"/>
      <c r="K116" s="43"/>
    </row>
    <row r="117" spans="2:11" ht="63" customHeight="1">
      <c r="B117" s="19">
        <f>B116+1</f>
        <v>86</v>
      </c>
      <c r="C117" s="55" t="s">
        <v>12</v>
      </c>
      <c r="D117" s="57"/>
      <c r="E117" s="42" t="s">
        <v>65</v>
      </c>
      <c r="F117" s="66" t="s">
        <v>89</v>
      </c>
      <c r="G117" s="66"/>
      <c r="H117" s="46">
        <v>10000</v>
      </c>
      <c r="I117" s="19" t="s">
        <v>61</v>
      </c>
      <c r="J117" s="43"/>
      <c r="K117" s="43"/>
    </row>
    <row r="118" spans="2:11" ht="75" customHeight="1">
      <c r="B118" s="19">
        <f aca="true" t="shared" si="3" ref="B118:B129">B117+1</f>
        <v>87</v>
      </c>
      <c r="C118" s="55" t="s">
        <v>13</v>
      </c>
      <c r="D118" s="57"/>
      <c r="E118" s="42" t="s">
        <v>65</v>
      </c>
      <c r="F118" s="66" t="s">
        <v>89</v>
      </c>
      <c r="G118" s="66"/>
      <c r="H118" s="46">
        <v>10000</v>
      </c>
      <c r="I118" s="19" t="s">
        <v>61</v>
      </c>
      <c r="J118" s="43"/>
      <c r="K118" s="43"/>
    </row>
    <row r="119" spans="2:11" ht="91.5" customHeight="1">
      <c r="B119" s="19">
        <f t="shared" si="3"/>
        <v>88</v>
      </c>
      <c r="C119" s="54" t="s">
        <v>14</v>
      </c>
      <c r="D119" s="54"/>
      <c r="E119" s="42" t="s">
        <v>65</v>
      </c>
      <c r="F119" s="66" t="s">
        <v>89</v>
      </c>
      <c r="G119" s="66"/>
      <c r="H119" s="46">
        <v>708400</v>
      </c>
      <c r="I119" s="19" t="s">
        <v>61</v>
      </c>
      <c r="J119" s="43"/>
      <c r="K119" s="43"/>
    </row>
    <row r="120" spans="2:11" ht="63.75" customHeight="1">
      <c r="B120" s="19">
        <f t="shared" si="3"/>
        <v>89</v>
      </c>
      <c r="C120" s="52" t="s">
        <v>15</v>
      </c>
      <c r="D120" s="53"/>
      <c r="E120" s="42" t="s">
        <v>65</v>
      </c>
      <c r="F120" s="66" t="s">
        <v>89</v>
      </c>
      <c r="G120" s="66"/>
      <c r="H120" s="46">
        <v>1305400</v>
      </c>
      <c r="I120" s="19" t="s">
        <v>61</v>
      </c>
      <c r="J120" s="43"/>
      <c r="K120" s="43"/>
    </row>
    <row r="121" spans="2:11" ht="80.25" customHeight="1">
      <c r="B121" s="19">
        <f t="shared" si="3"/>
        <v>90</v>
      </c>
      <c r="C121" s="52" t="s">
        <v>16</v>
      </c>
      <c r="D121" s="53"/>
      <c r="E121" s="42" t="s">
        <v>65</v>
      </c>
      <c r="F121" s="66" t="s">
        <v>89</v>
      </c>
      <c r="G121" s="66"/>
      <c r="H121" s="46">
        <v>2500</v>
      </c>
      <c r="I121" s="19" t="s">
        <v>61</v>
      </c>
      <c r="J121" s="43"/>
      <c r="K121" s="43"/>
    </row>
    <row r="122" spans="2:11" ht="63.75" customHeight="1">
      <c r="B122" s="19">
        <f t="shared" si="3"/>
        <v>91</v>
      </c>
      <c r="C122" s="52" t="s">
        <v>17</v>
      </c>
      <c r="D122" s="53"/>
      <c r="E122" s="42" t="s">
        <v>65</v>
      </c>
      <c r="F122" s="66" t="s">
        <v>89</v>
      </c>
      <c r="G122" s="66"/>
      <c r="H122" s="46">
        <v>559500</v>
      </c>
      <c r="I122" s="19" t="s">
        <v>61</v>
      </c>
      <c r="J122" s="43"/>
      <c r="K122" s="43"/>
    </row>
    <row r="123" spans="2:11" ht="75" customHeight="1">
      <c r="B123" s="19">
        <f t="shared" si="3"/>
        <v>92</v>
      </c>
      <c r="C123" s="52" t="s">
        <v>18</v>
      </c>
      <c r="D123" s="53"/>
      <c r="E123" s="42" t="s">
        <v>65</v>
      </c>
      <c r="F123" s="66" t="s">
        <v>89</v>
      </c>
      <c r="G123" s="66"/>
      <c r="H123" s="46">
        <v>304400</v>
      </c>
      <c r="I123" s="19" t="s">
        <v>61</v>
      </c>
      <c r="J123" s="43"/>
      <c r="K123" s="43"/>
    </row>
    <row r="124" spans="2:11" ht="78.75" customHeight="1">
      <c r="B124" s="19">
        <f t="shared" si="3"/>
        <v>93</v>
      </c>
      <c r="C124" s="52" t="s">
        <v>19</v>
      </c>
      <c r="D124" s="53"/>
      <c r="E124" s="42" t="s">
        <v>65</v>
      </c>
      <c r="F124" s="66" t="s">
        <v>89</v>
      </c>
      <c r="G124" s="66"/>
      <c r="H124" s="46">
        <v>908900</v>
      </c>
      <c r="I124" s="19" t="s">
        <v>61</v>
      </c>
      <c r="J124" s="43"/>
      <c r="K124" s="43"/>
    </row>
    <row r="125" spans="2:11" ht="90" customHeight="1">
      <c r="B125" s="19">
        <f t="shared" si="3"/>
        <v>94</v>
      </c>
      <c r="C125" s="52" t="s">
        <v>20</v>
      </c>
      <c r="D125" s="53"/>
      <c r="E125" s="42" t="s">
        <v>65</v>
      </c>
      <c r="F125" s="66" t="s">
        <v>89</v>
      </c>
      <c r="G125" s="66"/>
      <c r="H125" s="46">
        <v>45000</v>
      </c>
      <c r="I125" s="19" t="s">
        <v>61</v>
      </c>
      <c r="J125" s="43"/>
      <c r="K125" s="43"/>
    </row>
    <row r="126" spans="2:11" ht="65.25" customHeight="1">
      <c r="B126" s="19">
        <f t="shared" si="3"/>
        <v>95</v>
      </c>
      <c r="C126" s="52" t="s">
        <v>21</v>
      </c>
      <c r="D126" s="53"/>
      <c r="E126" s="42" t="s">
        <v>65</v>
      </c>
      <c r="F126" s="66" t="s">
        <v>89</v>
      </c>
      <c r="G126" s="66"/>
      <c r="H126" s="46">
        <v>19500</v>
      </c>
      <c r="I126" s="19" t="s">
        <v>61</v>
      </c>
      <c r="J126" s="43"/>
      <c r="K126" s="43"/>
    </row>
    <row r="127" spans="2:11" ht="78.75" customHeight="1">
      <c r="B127" s="19">
        <f t="shared" si="3"/>
        <v>96</v>
      </c>
      <c r="C127" s="52" t="s">
        <v>22</v>
      </c>
      <c r="D127" s="53"/>
      <c r="E127" s="42" t="s">
        <v>65</v>
      </c>
      <c r="F127" s="66" t="s">
        <v>89</v>
      </c>
      <c r="G127" s="66"/>
      <c r="H127" s="46">
        <v>105000</v>
      </c>
      <c r="I127" s="19" t="s">
        <v>61</v>
      </c>
      <c r="J127" s="43"/>
      <c r="K127" s="43"/>
    </row>
    <row r="128" spans="2:11" ht="63.75" customHeight="1">
      <c r="B128" s="19">
        <f t="shared" si="3"/>
        <v>97</v>
      </c>
      <c r="C128" s="52" t="s">
        <v>23</v>
      </c>
      <c r="D128" s="53"/>
      <c r="E128" s="42" t="s">
        <v>65</v>
      </c>
      <c r="F128" s="66" t="s">
        <v>89</v>
      </c>
      <c r="G128" s="66"/>
      <c r="H128" s="46">
        <v>85000</v>
      </c>
      <c r="I128" s="19" t="s">
        <v>61</v>
      </c>
      <c r="J128" s="43"/>
      <c r="K128" s="43"/>
    </row>
    <row r="129" spans="2:11" ht="61.5" customHeight="1">
      <c r="B129" s="19">
        <f t="shared" si="3"/>
        <v>98</v>
      </c>
      <c r="C129" s="52" t="s">
        <v>24</v>
      </c>
      <c r="D129" s="53"/>
      <c r="E129" s="42" t="s">
        <v>65</v>
      </c>
      <c r="F129" s="66" t="s">
        <v>89</v>
      </c>
      <c r="G129" s="66"/>
      <c r="H129" s="46">
        <v>1500000</v>
      </c>
      <c r="I129" s="19" t="s">
        <v>61</v>
      </c>
      <c r="J129" s="43"/>
      <c r="K129" s="43"/>
    </row>
    <row r="130" spans="2:9" ht="12.75" customHeight="1">
      <c r="B130" s="19"/>
      <c r="C130" s="54"/>
      <c r="D130" s="54"/>
      <c r="E130" s="20"/>
      <c r="F130" s="64"/>
      <c r="G130" s="64"/>
      <c r="H130" s="30"/>
      <c r="I130" s="26"/>
    </row>
    <row r="131" spans="2:10" ht="12.75" hidden="1">
      <c r="B131" s="80" t="s">
        <v>66</v>
      </c>
      <c r="C131" s="80"/>
      <c r="D131" s="80"/>
      <c r="E131" s="80"/>
      <c r="F131" s="80"/>
      <c r="G131" s="80"/>
      <c r="H131" s="80"/>
      <c r="I131" s="80"/>
      <c r="J131" s="8"/>
    </row>
    <row r="132" spans="2:10" ht="12.75" hidden="1">
      <c r="B132" s="19"/>
      <c r="C132" s="68"/>
      <c r="D132" s="68"/>
      <c r="E132" s="20"/>
      <c r="F132" s="104"/>
      <c r="G132" s="104"/>
      <c r="H132" s="16"/>
      <c r="I132" s="21"/>
      <c r="J132" s="8"/>
    </row>
    <row r="133" spans="2:10" ht="12.75" hidden="1">
      <c r="B133" s="19"/>
      <c r="C133" s="68"/>
      <c r="D133" s="68"/>
      <c r="E133" s="20"/>
      <c r="F133" s="104"/>
      <c r="G133" s="104"/>
      <c r="H133" s="16"/>
      <c r="I133" s="21"/>
      <c r="J133" s="8"/>
    </row>
    <row r="134" spans="2:10" ht="12.75" hidden="1">
      <c r="B134" s="19"/>
      <c r="C134" s="58"/>
      <c r="D134" s="84"/>
      <c r="E134" s="20"/>
      <c r="F134" s="69"/>
      <c r="G134" s="70"/>
      <c r="H134" s="16"/>
      <c r="I134" s="21"/>
      <c r="J134" s="8"/>
    </row>
    <row r="135" spans="2:10" ht="12.75">
      <c r="B135" s="80" t="s">
        <v>94</v>
      </c>
      <c r="C135" s="80"/>
      <c r="D135" s="80"/>
      <c r="E135" s="80"/>
      <c r="F135" s="80"/>
      <c r="G135" s="80"/>
      <c r="H135" s="80"/>
      <c r="I135" s="80"/>
      <c r="J135" s="8"/>
    </row>
    <row r="136" spans="2:10" ht="12.75">
      <c r="B136" s="27"/>
      <c r="C136" s="73" t="s">
        <v>91</v>
      </c>
      <c r="D136" s="74"/>
      <c r="E136" s="27"/>
      <c r="F136" s="73"/>
      <c r="G136" s="74"/>
      <c r="H136" s="24">
        <f>SUM(H137:H142)</f>
        <v>3535700</v>
      </c>
      <c r="I136" s="27"/>
      <c r="J136" s="8"/>
    </row>
    <row r="137" spans="2:9" ht="45" customHeight="1">
      <c r="B137" s="19">
        <v>99</v>
      </c>
      <c r="C137" s="112" t="s">
        <v>25</v>
      </c>
      <c r="D137" s="112"/>
      <c r="E137" s="22" t="s">
        <v>65</v>
      </c>
      <c r="F137" s="64" t="s">
        <v>89</v>
      </c>
      <c r="G137" s="64"/>
      <c r="H137" s="30">
        <v>2650000</v>
      </c>
      <c r="I137" s="26" t="s">
        <v>61</v>
      </c>
    </row>
    <row r="138" spans="2:9" ht="53.25" customHeight="1">
      <c r="B138" s="19">
        <f>B137+1</f>
        <v>100</v>
      </c>
      <c r="C138" s="54" t="s">
        <v>26</v>
      </c>
      <c r="D138" s="54"/>
      <c r="E138" s="22" t="s">
        <v>65</v>
      </c>
      <c r="F138" s="64" t="s">
        <v>89</v>
      </c>
      <c r="G138" s="64"/>
      <c r="H138" s="30">
        <v>306700</v>
      </c>
      <c r="I138" s="26" t="s">
        <v>61</v>
      </c>
    </row>
    <row r="139" spans="2:9" ht="51" customHeight="1">
      <c r="B139" s="19">
        <f>B138+1</f>
        <v>101</v>
      </c>
      <c r="C139" s="54" t="s">
        <v>27</v>
      </c>
      <c r="D139" s="54"/>
      <c r="E139" s="22" t="s">
        <v>65</v>
      </c>
      <c r="F139" s="64" t="s">
        <v>89</v>
      </c>
      <c r="G139" s="64"/>
      <c r="H139" s="30">
        <v>10000</v>
      </c>
      <c r="I139" s="26" t="s">
        <v>61</v>
      </c>
    </row>
    <row r="140" spans="2:9" ht="30" customHeight="1">
      <c r="B140" s="109" t="s">
        <v>172</v>
      </c>
      <c r="C140" s="110"/>
      <c r="D140" s="110"/>
      <c r="E140" s="110"/>
      <c r="F140" s="110"/>
      <c r="G140" s="110"/>
      <c r="H140" s="110"/>
      <c r="I140" s="111"/>
    </row>
    <row r="141" spans="2:9" ht="50.25" customHeight="1">
      <c r="B141" s="19">
        <v>102</v>
      </c>
      <c r="C141" s="54" t="s">
        <v>28</v>
      </c>
      <c r="D141" s="54"/>
      <c r="E141" s="22" t="s">
        <v>65</v>
      </c>
      <c r="F141" s="64" t="s">
        <v>89</v>
      </c>
      <c r="G141" s="64"/>
      <c r="H141" s="30">
        <v>5000</v>
      </c>
      <c r="I141" s="26" t="s">
        <v>61</v>
      </c>
    </row>
    <row r="142" spans="2:9" ht="52.5" customHeight="1">
      <c r="B142" s="19">
        <f>B141+1</f>
        <v>103</v>
      </c>
      <c r="C142" s="54" t="s">
        <v>29</v>
      </c>
      <c r="D142" s="54"/>
      <c r="E142" s="22" t="s">
        <v>65</v>
      </c>
      <c r="F142" s="64" t="s">
        <v>89</v>
      </c>
      <c r="G142" s="64"/>
      <c r="H142" s="30">
        <v>564000</v>
      </c>
      <c r="I142" s="26" t="s">
        <v>61</v>
      </c>
    </row>
    <row r="143" spans="2:10" ht="33" customHeight="1">
      <c r="B143" s="109" t="s">
        <v>93</v>
      </c>
      <c r="C143" s="110"/>
      <c r="D143" s="110"/>
      <c r="E143" s="110"/>
      <c r="F143" s="110"/>
      <c r="G143" s="110"/>
      <c r="H143" s="110"/>
      <c r="I143" s="111"/>
      <c r="J143" s="15"/>
    </row>
    <row r="144" spans="2:10" ht="12.75">
      <c r="B144" s="27"/>
      <c r="C144" s="73" t="s">
        <v>91</v>
      </c>
      <c r="D144" s="74"/>
      <c r="E144" s="27"/>
      <c r="F144" s="73"/>
      <c r="G144" s="74"/>
      <c r="H144" s="24">
        <f>SUM(H145:H147)</f>
        <v>963104.52</v>
      </c>
      <c r="I144" s="27"/>
      <c r="J144" s="15"/>
    </row>
    <row r="145" spans="2:10" ht="74.25" customHeight="1">
      <c r="B145" s="19">
        <v>104</v>
      </c>
      <c r="C145" s="65" t="s">
        <v>30</v>
      </c>
      <c r="D145" s="65"/>
      <c r="E145" s="22" t="s">
        <v>65</v>
      </c>
      <c r="F145" s="64" t="s">
        <v>89</v>
      </c>
      <c r="G145" s="64"/>
      <c r="H145" s="30">
        <v>202000</v>
      </c>
      <c r="I145" s="26" t="s">
        <v>61</v>
      </c>
      <c r="J145" s="15"/>
    </row>
    <row r="146" spans="2:9" ht="27.75" customHeight="1">
      <c r="B146" s="19">
        <f>B145+1</f>
        <v>105</v>
      </c>
      <c r="C146" s="65" t="s">
        <v>111</v>
      </c>
      <c r="D146" s="65"/>
      <c r="E146" s="22" t="s">
        <v>65</v>
      </c>
      <c r="F146" s="64" t="s">
        <v>89</v>
      </c>
      <c r="G146" s="64"/>
      <c r="H146" s="46">
        <f>4492.84+744225.02+8047.01</f>
        <v>756764.87</v>
      </c>
      <c r="I146" s="26" t="s">
        <v>61</v>
      </c>
    </row>
    <row r="147" spans="2:9" ht="42.75" customHeight="1">
      <c r="B147" s="19">
        <f>B146+1</f>
        <v>106</v>
      </c>
      <c r="C147" s="65" t="s">
        <v>112</v>
      </c>
      <c r="D147" s="65"/>
      <c r="E147" s="22" t="s">
        <v>65</v>
      </c>
      <c r="F147" s="64" t="s">
        <v>89</v>
      </c>
      <c r="G147" s="64"/>
      <c r="H147" s="46">
        <v>4339.65</v>
      </c>
      <c r="I147" s="26" t="s">
        <v>61</v>
      </c>
    </row>
    <row r="148" spans="2:9" ht="18" customHeight="1">
      <c r="B148" s="80" t="s">
        <v>194</v>
      </c>
      <c r="C148" s="80"/>
      <c r="D148" s="80"/>
      <c r="E148" s="80"/>
      <c r="F148" s="80"/>
      <c r="G148" s="80"/>
      <c r="H148" s="80"/>
      <c r="I148" s="80"/>
    </row>
    <row r="149" spans="2:9" ht="21" customHeight="1">
      <c r="B149" s="27"/>
      <c r="C149" s="73" t="s">
        <v>91</v>
      </c>
      <c r="D149" s="74"/>
      <c r="E149" s="27"/>
      <c r="F149" s="73"/>
      <c r="G149" s="74"/>
      <c r="H149" s="24">
        <f>SUM(H150:H152)</f>
        <v>374800</v>
      </c>
      <c r="I149" s="27"/>
    </row>
    <row r="150" spans="2:9" ht="52.5" customHeight="1">
      <c r="B150" s="19">
        <v>107</v>
      </c>
      <c r="C150" s="54" t="s">
        <v>31</v>
      </c>
      <c r="D150" s="54"/>
      <c r="E150" s="22" t="s">
        <v>64</v>
      </c>
      <c r="F150" s="64" t="s">
        <v>89</v>
      </c>
      <c r="G150" s="64"/>
      <c r="H150" s="30">
        <v>195000</v>
      </c>
      <c r="I150" s="26" t="s">
        <v>61</v>
      </c>
    </row>
    <row r="151" spans="2:9" ht="63" customHeight="1">
      <c r="B151" s="19">
        <f>B150+1</f>
        <v>108</v>
      </c>
      <c r="C151" s="62" t="s">
        <v>32</v>
      </c>
      <c r="D151" s="63"/>
      <c r="E151" s="22" t="s">
        <v>64</v>
      </c>
      <c r="F151" s="64" t="s">
        <v>89</v>
      </c>
      <c r="G151" s="64"/>
      <c r="H151" s="47">
        <v>16700</v>
      </c>
      <c r="I151" s="26" t="s">
        <v>61</v>
      </c>
    </row>
    <row r="152" spans="2:9" ht="75" customHeight="1">
      <c r="B152" s="19">
        <f>B151+1</f>
        <v>109</v>
      </c>
      <c r="C152" s="62" t="s">
        <v>33</v>
      </c>
      <c r="D152" s="63"/>
      <c r="E152" s="22" t="s">
        <v>64</v>
      </c>
      <c r="F152" s="64" t="s">
        <v>89</v>
      </c>
      <c r="G152" s="64"/>
      <c r="H152" s="47">
        <v>163100</v>
      </c>
      <c r="I152" s="26" t="s">
        <v>61</v>
      </c>
    </row>
    <row r="153" spans="2:10" ht="12.75">
      <c r="B153" s="80" t="s">
        <v>99</v>
      </c>
      <c r="C153" s="80"/>
      <c r="D153" s="80"/>
      <c r="E153" s="80"/>
      <c r="F153" s="80"/>
      <c r="G153" s="80"/>
      <c r="H153" s="80"/>
      <c r="I153" s="80"/>
      <c r="J153" s="8"/>
    </row>
    <row r="154" spans="2:10" ht="12.75">
      <c r="B154" s="27"/>
      <c r="C154" s="73" t="s">
        <v>91</v>
      </c>
      <c r="D154" s="74"/>
      <c r="E154" s="27"/>
      <c r="F154" s="73"/>
      <c r="G154" s="74"/>
      <c r="H154" s="24">
        <f>SUM(H155:H156)</f>
        <v>300000</v>
      </c>
      <c r="I154" s="27"/>
      <c r="J154" s="8"/>
    </row>
    <row r="155" spans="2:10" ht="65.25" customHeight="1">
      <c r="B155" s="19">
        <v>110</v>
      </c>
      <c r="C155" s="54" t="s">
        <v>34</v>
      </c>
      <c r="D155" s="54"/>
      <c r="E155" s="22" t="s">
        <v>65</v>
      </c>
      <c r="F155" s="64" t="s">
        <v>89</v>
      </c>
      <c r="G155" s="64"/>
      <c r="H155" s="30">
        <v>300000</v>
      </c>
      <c r="I155" s="26" t="s">
        <v>61</v>
      </c>
      <c r="J155" s="8"/>
    </row>
    <row r="156" spans="2:9" ht="12.75">
      <c r="B156" s="19"/>
      <c r="C156" s="54"/>
      <c r="D156" s="54"/>
      <c r="E156" s="22"/>
      <c r="F156" s="64"/>
      <c r="G156" s="64"/>
      <c r="H156" s="30"/>
      <c r="I156" s="26"/>
    </row>
    <row r="157" spans="2:10" ht="15" customHeight="1">
      <c r="B157" s="80" t="s">
        <v>97</v>
      </c>
      <c r="C157" s="80"/>
      <c r="D157" s="80"/>
      <c r="E157" s="80"/>
      <c r="F157" s="80"/>
      <c r="G157" s="80"/>
      <c r="H157" s="80"/>
      <c r="I157" s="80"/>
      <c r="J157" s="8"/>
    </row>
    <row r="158" spans="2:10" ht="12.75">
      <c r="B158" s="27"/>
      <c r="C158" s="73" t="s">
        <v>91</v>
      </c>
      <c r="D158" s="74"/>
      <c r="E158" s="27"/>
      <c r="F158" s="73"/>
      <c r="G158" s="74"/>
      <c r="H158" s="24">
        <f>SUM(H159:H163)</f>
        <v>1458700</v>
      </c>
      <c r="I158" s="27"/>
      <c r="J158" s="8"/>
    </row>
    <row r="159" spans="2:10" ht="50.25" customHeight="1">
      <c r="B159" s="19">
        <v>111</v>
      </c>
      <c r="C159" s="88" t="s">
        <v>35</v>
      </c>
      <c r="D159" s="88"/>
      <c r="E159" s="20" t="s">
        <v>60</v>
      </c>
      <c r="F159" s="64" t="s">
        <v>89</v>
      </c>
      <c r="G159" s="64"/>
      <c r="H159" s="46">
        <v>9600</v>
      </c>
      <c r="I159" s="26" t="s">
        <v>61</v>
      </c>
      <c r="J159" s="8"/>
    </row>
    <row r="160" spans="2:9" ht="45.75" customHeight="1">
      <c r="B160" s="19">
        <f>B159+1</f>
        <v>112</v>
      </c>
      <c r="C160" s="88" t="s">
        <v>102</v>
      </c>
      <c r="D160" s="88"/>
      <c r="E160" s="20" t="s">
        <v>60</v>
      </c>
      <c r="F160" s="64" t="s">
        <v>89</v>
      </c>
      <c r="G160" s="64"/>
      <c r="H160" s="30">
        <v>98400</v>
      </c>
      <c r="I160" s="26" t="s">
        <v>61</v>
      </c>
    </row>
    <row r="161" spans="2:9" ht="51.75" customHeight="1">
      <c r="B161" s="19">
        <f>B160+1</f>
        <v>113</v>
      </c>
      <c r="C161" s="88" t="s">
        <v>36</v>
      </c>
      <c r="D161" s="88"/>
      <c r="E161" s="20" t="s">
        <v>60</v>
      </c>
      <c r="F161" s="64" t="s">
        <v>89</v>
      </c>
      <c r="G161" s="64"/>
      <c r="H161" s="46">
        <v>79000</v>
      </c>
      <c r="I161" s="26" t="s">
        <v>61</v>
      </c>
    </row>
    <row r="162" spans="2:9" ht="64.5" customHeight="1">
      <c r="B162" s="19">
        <f>B161+1</f>
        <v>114</v>
      </c>
      <c r="C162" s="88" t="s">
        <v>37</v>
      </c>
      <c r="D162" s="88"/>
      <c r="E162" s="20" t="s">
        <v>60</v>
      </c>
      <c r="F162" s="64" t="s">
        <v>89</v>
      </c>
      <c r="G162" s="64"/>
      <c r="H162" s="46">
        <v>100000</v>
      </c>
      <c r="I162" s="26" t="s">
        <v>61</v>
      </c>
    </row>
    <row r="163" spans="2:9" ht="36.75" customHeight="1">
      <c r="B163" s="19">
        <f>B162+1</f>
        <v>115</v>
      </c>
      <c r="C163" s="88" t="s">
        <v>38</v>
      </c>
      <c r="D163" s="88"/>
      <c r="E163" s="20" t="s">
        <v>60</v>
      </c>
      <c r="F163" s="64" t="s">
        <v>89</v>
      </c>
      <c r="G163" s="64"/>
      <c r="H163" s="46">
        <v>1171700</v>
      </c>
      <c r="I163" s="26" t="s">
        <v>61</v>
      </c>
    </row>
    <row r="164" spans="2:10" ht="18.75" customHeight="1">
      <c r="B164" s="80" t="s">
        <v>106</v>
      </c>
      <c r="C164" s="108"/>
      <c r="D164" s="108"/>
      <c r="E164" s="108"/>
      <c r="F164" s="108"/>
      <c r="G164" s="108"/>
      <c r="H164" s="108"/>
      <c r="I164" s="108"/>
      <c r="J164" s="8"/>
    </row>
    <row r="165" spans="2:9" ht="46.5" customHeight="1">
      <c r="B165" s="19">
        <v>116</v>
      </c>
      <c r="C165" s="65" t="s">
        <v>39</v>
      </c>
      <c r="D165" s="65"/>
      <c r="E165" s="20" t="s">
        <v>60</v>
      </c>
      <c r="F165" s="64" t="s">
        <v>89</v>
      </c>
      <c r="G165" s="64"/>
      <c r="H165" s="35">
        <v>433500</v>
      </c>
      <c r="I165" s="25" t="s">
        <v>61</v>
      </c>
    </row>
    <row r="166" spans="2:9" ht="46.5" customHeight="1">
      <c r="B166" s="19"/>
      <c r="C166" s="62" t="s">
        <v>2</v>
      </c>
      <c r="D166" s="63"/>
      <c r="E166" s="20" t="s">
        <v>60</v>
      </c>
      <c r="F166" s="64" t="s">
        <v>89</v>
      </c>
      <c r="G166" s="64"/>
      <c r="H166" s="48">
        <v>198700</v>
      </c>
      <c r="I166" s="25" t="s">
        <v>61</v>
      </c>
    </row>
    <row r="167" spans="2:9" ht="46.5" customHeight="1">
      <c r="B167" s="19"/>
      <c r="C167" s="62" t="s">
        <v>3</v>
      </c>
      <c r="D167" s="63"/>
      <c r="E167" s="20" t="s">
        <v>60</v>
      </c>
      <c r="F167" s="64" t="s">
        <v>89</v>
      </c>
      <c r="G167" s="64"/>
      <c r="H167" s="48">
        <v>80000</v>
      </c>
      <c r="I167" s="25" t="s">
        <v>61</v>
      </c>
    </row>
    <row r="168" spans="2:9" ht="46.5" customHeight="1">
      <c r="B168" s="19"/>
      <c r="C168" s="62" t="s">
        <v>4</v>
      </c>
      <c r="D168" s="63"/>
      <c r="E168" s="20" t="s">
        <v>60</v>
      </c>
      <c r="F168" s="64" t="s">
        <v>89</v>
      </c>
      <c r="G168" s="64"/>
      <c r="H168" s="48">
        <v>154800</v>
      </c>
      <c r="I168" s="25" t="s">
        <v>61</v>
      </c>
    </row>
    <row r="169" spans="2:9" ht="63.75" customHeight="1">
      <c r="B169" s="19">
        <v>117</v>
      </c>
      <c r="C169" s="65" t="s">
        <v>40</v>
      </c>
      <c r="D169" s="65"/>
      <c r="E169" s="20" t="s">
        <v>60</v>
      </c>
      <c r="F169" s="64" t="s">
        <v>89</v>
      </c>
      <c r="G169" s="64"/>
      <c r="H169" s="48">
        <v>198700</v>
      </c>
      <c r="I169" s="25" t="s">
        <v>61</v>
      </c>
    </row>
    <row r="170" spans="2:9" ht="63.75" customHeight="1">
      <c r="B170" s="19">
        <f>B169+1</f>
        <v>118</v>
      </c>
      <c r="C170" s="65" t="s">
        <v>215</v>
      </c>
      <c r="D170" s="65"/>
      <c r="E170" s="20" t="s">
        <v>60</v>
      </c>
      <c r="F170" s="64" t="s">
        <v>89</v>
      </c>
      <c r="G170" s="64"/>
      <c r="H170" s="48">
        <v>80000</v>
      </c>
      <c r="I170" s="25" t="s">
        <v>61</v>
      </c>
    </row>
    <row r="171" spans="2:9" ht="63.75" customHeight="1">
      <c r="B171" s="19"/>
      <c r="C171" s="65" t="s">
        <v>216</v>
      </c>
      <c r="D171" s="65"/>
      <c r="E171" s="20" t="s">
        <v>60</v>
      </c>
      <c r="F171" s="64" t="s">
        <v>89</v>
      </c>
      <c r="G171" s="64"/>
      <c r="H171" s="48">
        <v>154800</v>
      </c>
      <c r="I171" s="25" t="s">
        <v>61</v>
      </c>
    </row>
    <row r="172" spans="2:9" ht="61.5" customHeight="1">
      <c r="B172" s="19">
        <f>B165+1</f>
        <v>117</v>
      </c>
      <c r="C172" s="65" t="s">
        <v>217</v>
      </c>
      <c r="D172" s="65"/>
      <c r="E172" s="20" t="s">
        <v>83</v>
      </c>
      <c r="F172" s="64" t="s">
        <v>89</v>
      </c>
      <c r="G172" s="64"/>
      <c r="H172" s="35">
        <v>10000</v>
      </c>
      <c r="I172" s="25" t="s">
        <v>61</v>
      </c>
    </row>
    <row r="173" spans="2:9" ht="12.75">
      <c r="B173" s="19"/>
      <c r="C173" s="62"/>
      <c r="D173" s="63"/>
      <c r="E173" s="20"/>
      <c r="F173" s="86"/>
      <c r="G173" s="87"/>
      <c r="H173" s="35"/>
      <c r="I173" s="25"/>
    </row>
    <row r="174" spans="2:10" ht="12.75">
      <c r="B174" s="80" t="s">
        <v>107</v>
      </c>
      <c r="C174" s="108"/>
      <c r="D174" s="108"/>
      <c r="E174" s="108"/>
      <c r="F174" s="108"/>
      <c r="G174" s="108"/>
      <c r="H174" s="108"/>
      <c r="I174" s="108"/>
      <c r="J174" s="8"/>
    </row>
    <row r="175" spans="2:10" ht="12.75">
      <c r="B175" s="27"/>
      <c r="C175" s="73" t="s">
        <v>91</v>
      </c>
      <c r="D175" s="74"/>
      <c r="E175" s="60"/>
      <c r="F175" s="124"/>
      <c r="G175" s="125"/>
      <c r="H175" s="24">
        <f>SUM(H176:H178)</f>
        <v>153042.7</v>
      </c>
      <c r="I175" s="60"/>
      <c r="J175" s="8"/>
    </row>
    <row r="176" spans="2:9" ht="25.5">
      <c r="B176" s="19">
        <v>118</v>
      </c>
      <c r="C176" s="62" t="s">
        <v>108</v>
      </c>
      <c r="D176" s="63"/>
      <c r="E176" s="20" t="s">
        <v>60</v>
      </c>
      <c r="F176" s="64" t="s">
        <v>89</v>
      </c>
      <c r="G176" s="64"/>
      <c r="H176" s="46">
        <v>122080.3</v>
      </c>
      <c r="I176" s="25" t="s">
        <v>61</v>
      </c>
    </row>
    <row r="177" spans="2:9" ht="25.5">
      <c r="B177" s="19">
        <f>B176+1</f>
        <v>119</v>
      </c>
      <c r="C177" s="62" t="s">
        <v>109</v>
      </c>
      <c r="D177" s="63"/>
      <c r="E177" s="20" t="s">
        <v>60</v>
      </c>
      <c r="F177" s="64" t="s">
        <v>89</v>
      </c>
      <c r="G177" s="64"/>
      <c r="H177" s="48">
        <v>18608.4</v>
      </c>
      <c r="I177" s="25" t="s">
        <v>61</v>
      </c>
    </row>
    <row r="178" spans="2:9" ht="25.5">
      <c r="B178" s="19">
        <f>B177+1</f>
        <v>120</v>
      </c>
      <c r="C178" s="62" t="s">
        <v>110</v>
      </c>
      <c r="D178" s="63"/>
      <c r="E178" s="20" t="s">
        <v>60</v>
      </c>
      <c r="F178" s="64" t="s">
        <v>89</v>
      </c>
      <c r="G178" s="64"/>
      <c r="H178" s="48">
        <v>12354</v>
      </c>
      <c r="I178" s="25" t="s">
        <v>61</v>
      </c>
    </row>
    <row r="179" spans="2:9" ht="12.75">
      <c r="B179" s="19"/>
      <c r="C179" s="62"/>
      <c r="D179" s="63"/>
      <c r="E179" s="20"/>
      <c r="F179" s="86"/>
      <c r="G179" s="87"/>
      <c r="H179" s="35"/>
      <c r="I179" s="25"/>
    </row>
    <row r="180" spans="2:9" ht="15" customHeight="1">
      <c r="B180" s="80" t="s">
        <v>98</v>
      </c>
      <c r="C180" s="89"/>
      <c r="D180" s="89"/>
      <c r="E180" s="89"/>
      <c r="F180" s="89"/>
      <c r="G180" s="89"/>
      <c r="H180" s="89"/>
      <c r="I180" s="89"/>
    </row>
    <row r="181" spans="2:10" ht="12.75">
      <c r="B181" s="27"/>
      <c r="C181" s="73" t="s">
        <v>91</v>
      </c>
      <c r="D181" s="74"/>
      <c r="E181" s="27"/>
      <c r="F181" s="73"/>
      <c r="G181" s="74"/>
      <c r="H181" s="24">
        <f>SUM(H182:H193)</f>
        <v>1415007.6400000001</v>
      </c>
      <c r="I181" s="27"/>
      <c r="J181" s="8"/>
    </row>
    <row r="182" spans="2:9" ht="39" customHeight="1">
      <c r="B182" s="19">
        <f>B178+1</f>
        <v>121</v>
      </c>
      <c r="C182" s="65" t="s">
        <v>219</v>
      </c>
      <c r="D182" s="75"/>
      <c r="E182" s="20" t="s">
        <v>60</v>
      </c>
      <c r="F182" s="64" t="s">
        <v>89</v>
      </c>
      <c r="G182" s="64"/>
      <c r="H182" s="46">
        <v>190000</v>
      </c>
      <c r="I182" s="26" t="s">
        <v>61</v>
      </c>
    </row>
    <row r="183" spans="2:9" ht="39" customHeight="1">
      <c r="B183" s="19">
        <f>B182+1</f>
        <v>122</v>
      </c>
      <c r="C183" s="65" t="s">
        <v>220</v>
      </c>
      <c r="D183" s="75"/>
      <c r="E183" s="20" t="s">
        <v>60</v>
      </c>
      <c r="F183" s="64" t="s">
        <v>89</v>
      </c>
      <c r="G183" s="64"/>
      <c r="H183" s="46">
        <v>107000</v>
      </c>
      <c r="I183" s="26" t="s">
        <v>61</v>
      </c>
    </row>
    <row r="184" spans="2:9" ht="54" customHeight="1">
      <c r="B184" s="19">
        <f>B183+1</f>
        <v>123</v>
      </c>
      <c r="C184" s="65" t="s">
        <v>221</v>
      </c>
      <c r="D184" s="75"/>
      <c r="E184" s="20" t="s">
        <v>60</v>
      </c>
      <c r="F184" s="64" t="s">
        <v>89</v>
      </c>
      <c r="G184" s="64"/>
      <c r="H184" s="46">
        <v>198000</v>
      </c>
      <c r="I184" s="26" t="s">
        <v>61</v>
      </c>
    </row>
    <row r="185" spans="2:9" ht="26.25" customHeight="1">
      <c r="B185" s="80" t="s">
        <v>185</v>
      </c>
      <c r="C185" s="89"/>
      <c r="D185" s="89"/>
      <c r="E185" s="89"/>
      <c r="F185" s="89"/>
      <c r="G185" s="89"/>
      <c r="H185" s="89"/>
      <c r="I185" s="89"/>
    </row>
    <row r="186" spans="2:9" ht="39" customHeight="1">
      <c r="B186" s="19">
        <f>B184+1</f>
        <v>124</v>
      </c>
      <c r="C186" s="65" t="s">
        <v>103</v>
      </c>
      <c r="D186" s="75"/>
      <c r="E186" s="20" t="s">
        <v>60</v>
      </c>
      <c r="F186" s="64" t="s">
        <v>89</v>
      </c>
      <c r="G186" s="64"/>
      <c r="H186" s="46">
        <v>100000</v>
      </c>
      <c r="I186" s="26" t="s">
        <v>61</v>
      </c>
    </row>
    <row r="187" spans="2:9" ht="20.25" customHeight="1">
      <c r="B187" s="80" t="s">
        <v>187</v>
      </c>
      <c r="C187" s="89"/>
      <c r="D187" s="89"/>
      <c r="E187" s="89"/>
      <c r="F187" s="89"/>
      <c r="G187" s="89"/>
      <c r="H187" s="89"/>
      <c r="I187" s="89"/>
    </row>
    <row r="188" spans="2:9" ht="45.75" customHeight="1">
      <c r="B188" s="19">
        <v>125</v>
      </c>
      <c r="C188" s="65" t="s">
        <v>104</v>
      </c>
      <c r="D188" s="75"/>
      <c r="E188" s="20" t="s">
        <v>60</v>
      </c>
      <c r="F188" s="64" t="s">
        <v>89</v>
      </c>
      <c r="G188" s="64"/>
      <c r="H188" s="46">
        <v>28007.64</v>
      </c>
      <c r="I188" s="26" t="s">
        <v>61</v>
      </c>
    </row>
    <row r="189" spans="2:9" ht="25.5" customHeight="1">
      <c r="B189" s="19">
        <f>B188+1</f>
        <v>126</v>
      </c>
      <c r="C189" s="65" t="s">
        <v>188</v>
      </c>
      <c r="D189" s="75"/>
      <c r="E189" s="20" t="s">
        <v>83</v>
      </c>
      <c r="F189" s="64" t="s">
        <v>89</v>
      </c>
      <c r="G189" s="64"/>
      <c r="H189" s="46">
        <v>755000</v>
      </c>
      <c r="I189" s="26" t="s">
        <v>61</v>
      </c>
    </row>
    <row r="190" spans="2:9" ht="24" customHeight="1">
      <c r="B190" s="80" t="s">
        <v>186</v>
      </c>
      <c r="C190" s="89"/>
      <c r="D190" s="89"/>
      <c r="E190" s="89"/>
      <c r="F190" s="89"/>
      <c r="G190" s="89"/>
      <c r="H190" s="89"/>
      <c r="I190" s="89"/>
    </row>
    <row r="191" spans="2:9" ht="84" customHeight="1">
      <c r="B191" s="19">
        <v>127</v>
      </c>
      <c r="C191" s="65" t="s">
        <v>105</v>
      </c>
      <c r="D191" s="75"/>
      <c r="E191" s="20" t="s">
        <v>60</v>
      </c>
      <c r="F191" s="64" t="s">
        <v>89</v>
      </c>
      <c r="G191" s="64"/>
      <c r="H191" s="46">
        <v>5000</v>
      </c>
      <c r="I191" s="26" t="s">
        <v>61</v>
      </c>
    </row>
    <row r="192" spans="2:9" ht="29.25" customHeight="1">
      <c r="B192" s="109" t="s">
        <v>189</v>
      </c>
      <c r="C192" s="110"/>
      <c r="D192" s="110"/>
      <c r="E192" s="110"/>
      <c r="F192" s="110"/>
      <c r="G192" s="110"/>
      <c r="H192" s="110"/>
      <c r="I192" s="111"/>
    </row>
    <row r="193" spans="2:9" ht="36.75" customHeight="1">
      <c r="B193" s="19"/>
      <c r="C193" s="65" t="s">
        <v>0</v>
      </c>
      <c r="D193" s="75"/>
      <c r="E193" s="20" t="s">
        <v>83</v>
      </c>
      <c r="F193" s="64" t="s">
        <v>89</v>
      </c>
      <c r="G193" s="64"/>
      <c r="H193" s="46">
        <v>32000</v>
      </c>
      <c r="I193" s="26" t="s">
        <v>61</v>
      </c>
    </row>
    <row r="194" spans="2:9" ht="17.25" customHeight="1">
      <c r="B194" s="19"/>
      <c r="C194" s="62"/>
      <c r="D194" s="76"/>
      <c r="E194" s="14"/>
      <c r="F194" s="82"/>
      <c r="G194" s="83"/>
      <c r="H194" s="34"/>
      <c r="I194" s="26"/>
    </row>
    <row r="195" spans="2:9" ht="15" customHeight="1">
      <c r="B195" s="80" t="s">
        <v>100</v>
      </c>
      <c r="C195" s="89"/>
      <c r="D195" s="89"/>
      <c r="E195" s="89"/>
      <c r="F195" s="89"/>
      <c r="G195" s="89"/>
      <c r="H195" s="89"/>
      <c r="I195" s="89"/>
    </row>
    <row r="196" spans="2:10" ht="12.75">
      <c r="B196" s="27"/>
      <c r="C196" s="73" t="s">
        <v>91</v>
      </c>
      <c r="D196" s="74"/>
      <c r="E196" s="27"/>
      <c r="F196" s="73"/>
      <c r="G196" s="74"/>
      <c r="H196" s="24">
        <f>SUM(H197)</f>
        <v>100000</v>
      </c>
      <c r="I196" s="27"/>
      <c r="J196" s="8"/>
    </row>
    <row r="197" spans="2:9" ht="30.75" customHeight="1">
      <c r="B197" s="19">
        <v>128</v>
      </c>
      <c r="C197" s="65" t="s">
        <v>96</v>
      </c>
      <c r="D197" s="78"/>
      <c r="E197" s="22" t="s">
        <v>65</v>
      </c>
      <c r="F197" s="64" t="s">
        <v>89</v>
      </c>
      <c r="G197" s="64"/>
      <c r="H197" s="30">
        <v>100000</v>
      </c>
      <c r="I197" s="26" t="s">
        <v>61</v>
      </c>
    </row>
    <row r="198" spans="2:9" ht="30.75" customHeight="1">
      <c r="B198" s="109" t="s">
        <v>182</v>
      </c>
      <c r="C198" s="113"/>
      <c r="D198" s="113"/>
      <c r="E198" s="113"/>
      <c r="F198" s="113"/>
      <c r="G198" s="113"/>
      <c r="H198" s="113"/>
      <c r="I198" s="57"/>
    </row>
    <row r="199" spans="2:9" ht="21.75" customHeight="1">
      <c r="B199" s="27"/>
      <c r="C199" s="73" t="s">
        <v>91</v>
      </c>
      <c r="D199" s="74"/>
      <c r="E199" s="27"/>
      <c r="F199" s="73"/>
      <c r="G199" s="74"/>
      <c r="H199" s="24">
        <f>SUM(H200:H205)</f>
        <v>50000</v>
      </c>
      <c r="I199" s="27"/>
    </row>
    <row r="200" spans="2:9" ht="67.5" customHeight="1">
      <c r="B200" s="19">
        <v>129</v>
      </c>
      <c r="C200" s="65" t="s">
        <v>1</v>
      </c>
      <c r="D200" s="78"/>
      <c r="E200" s="22" t="s">
        <v>65</v>
      </c>
      <c r="F200" s="64" t="s">
        <v>89</v>
      </c>
      <c r="G200" s="64"/>
      <c r="H200" s="30">
        <v>50000</v>
      </c>
      <c r="I200" s="26" t="s">
        <v>61</v>
      </c>
    </row>
    <row r="201" spans="2:9" ht="12.75" hidden="1">
      <c r="B201" s="19"/>
      <c r="C201" s="62"/>
      <c r="D201" s="76"/>
      <c r="E201" s="20"/>
      <c r="F201" s="82"/>
      <c r="G201" s="85"/>
      <c r="H201" s="34"/>
      <c r="I201" s="26"/>
    </row>
    <row r="202" spans="2:9" ht="18.75" customHeight="1" hidden="1">
      <c r="B202" s="80" t="s">
        <v>75</v>
      </c>
      <c r="C202" s="89"/>
      <c r="D202" s="89"/>
      <c r="E202" s="89"/>
      <c r="F202" s="89"/>
      <c r="G202" s="89"/>
      <c r="H202" s="89"/>
      <c r="I202" s="89"/>
    </row>
    <row r="203" spans="2:9" ht="30.75" customHeight="1" hidden="1">
      <c r="B203" s="19"/>
      <c r="C203" s="65"/>
      <c r="D203" s="78"/>
      <c r="E203" s="20"/>
      <c r="F203" s="64"/>
      <c r="G203" s="79"/>
      <c r="H203" s="34"/>
      <c r="I203" s="26"/>
    </row>
    <row r="204" spans="2:9" ht="15" customHeight="1" hidden="1">
      <c r="B204" s="19"/>
      <c r="C204" s="62"/>
      <c r="D204" s="76"/>
      <c r="E204" s="20"/>
      <c r="F204" s="82"/>
      <c r="G204" s="85"/>
      <c r="H204" s="34"/>
      <c r="I204" s="26"/>
    </row>
    <row r="205" spans="2:9" ht="21" customHeight="1" hidden="1">
      <c r="B205" s="80" t="s">
        <v>77</v>
      </c>
      <c r="C205" s="81"/>
      <c r="D205" s="81"/>
      <c r="E205" s="81"/>
      <c r="F205" s="81"/>
      <c r="G205" s="81"/>
      <c r="H205" s="81"/>
      <c r="I205" s="81"/>
    </row>
    <row r="206" spans="2:9" ht="30.75" customHeight="1" hidden="1">
      <c r="B206" s="19"/>
      <c r="C206" s="65"/>
      <c r="D206" s="121"/>
      <c r="E206" s="20"/>
      <c r="F206" s="64"/>
      <c r="G206" s="120"/>
      <c r="H206" s="34"/>
      <c r="I206" s="26"/>
    </row>
    <row r="207" spans="2:9" ht="30.75" customHeight="1" hidden="1">
      <c r="B207" s="117" t="s">
        <v>78</v>
      </c>
      <c r="C207" s="118"/>
      <c r="D207" s="118"/>
      <c r="E207" s="118"/>
      <c r="F207" s="118"/>
      <c r="G207" s="118"/>
      <c r="H207" s="118"/>
      <c r="I207" s="119"/>
    </row>
    <row r="208" spans="2:9" ht="12.75">
      <c r="B208" s="19"/>
      <c r="C208" s="62"/>
      <c r="D208" s="76"/>
      <c r="E208" s="20"/>
      <c r="F208" s="64"/>
      <c r="G208" s="120"/>
      <c r="H208" s="34"/>
      <c r="I208" s="26"/>
    </row>
    <row r="209" spans="2:10" ht="12.75">
      <c r="B209" s="19"/>
      <c r="C209" s="106" t="s">
        <v>67</v>
      </c>
      <c r="D209" s="106"/>
      <c r="E209" s="23"/>
      <c r="F209" s="107"/>
      <c r="G209" s="107"/>
      <c r="H209" s="24">
        <f>H9+H53+H136+H144+H149+H154+H158+H165+H172+H175+H181+H196+H199</f>
        <v>26569554.86</v>
      </c>
      <c r="I209" s="21"/>
      <c r="J209" s="8"/>
    </row>
    <row r="210" spans="2:10" ht="12.75">
      <c r="B210" s="37"/>
      <c r="C210" s="38"/>
      <c r="D210" s="38"/>
      <c r="E210" s="38"/>
      <c r="F210" s="39"/>
      <c r="G210" s="39"/>
      <c r="H210" s="40"/>
      <c r="I210" s="41"/>
      <c r="J210" s="8"/>
    </row>
    <row r="211" spans="3:10" ht="13.5">
      <c r="C211" s="105" t="s">
        <v>5</v>
      </c>
      <c r="D211" s="105"/>
      <c r="E211" s="105"/>
      <c r="F211" s="105"/>
      <c r="G211" s="105"/>
      <c r="J211" s="36"/>
    </row>
    <row r="212" spans="3:10" ht="13.5">
      <c r="C212" s="12"/>
      <c r="D212" s="12"/>
      <c r="E212" s="12"/>
      <c r="F212" s="12"/>
      <c r="G212" s="12"/>
      <c r="J212" s="36"/>
    </row>
    <row r="213" spans="3:7" ht="13.5">
      <c r="C213" s="12"/>
      <c r="D213" s="13"/>
      <c r="E213" s="13"/>
      <c r="F213" s="13"/>
      <c r="G213" s="13"/>
    </row>
    <row r="214" spans="3:7" ht="13.5">
      <c r="C214" s="12"/>
      <c r="D214" s="13"/>
      <c r="E214" s="13"/>
      <c r="F214" s="13"/>
      <c r="G214" s="13"/>
    </row>
    <row r="215" spans="3:7" ht="13.5">
      <c r="C215" s="103" t="s">
        <v>95</v>
      </c>
      <c r="D215" s="103"/>
      <c r="E215" s="103"/>
      <c r="F215" s="103"/>
      <c r="G215" s="103"/>
    </row>
    <row r="216" spans="3:7" ht="13.5">
      <c r="C216" s="12"/>
      <c r="D216" s="13"/>
      <c r="E216" s="13"/>
      <c r="F216" s="13"/>
      <c r="G216" s="13"/>
    </row>
    <row r="217" spans="3:7" ht="13.5">
      <c r="C217" s="103" t="s">
        <v>218</v>
      </c>
      <c r="D217" s="103"/>
      <c r="E217" s="103"/>
      <c r="F217" s="103"/>
      <c r="G217" s="103"/>
    </row>
    <row r="220" ht="21.75" customHeight="1" hidden="1"/>
    <row r="221" spans="3:5" ht="14.25" hidden="1">
      <c r="C221" s="9" t="s">
        <v>171</v>
      </c>
      <c r="D221" s="61">
        <f>D222+D223+D224+D225+D226+D227+D228+D229+D230+D231+D232+D233+D234+D235+D236</f>
        <v>26569554.86</v>
      </c>
      <c r="E221" s="44">
        <f>D221-H209</f>
        <v>0</v>
      </c>
    </row>
    <row r="222" spans="3:4" ht="12.75" hidden="1">
      <c r="C222" s="9" t="s">
        <v>180</v>
      </c>
      <c r="D222" s="8">
        <v>108000</v>
      </c>
    </row>
    <row r="223" spans="3:4" ht="12.75" hidden="1">
      <c r="C223" s="9" t="s">
        <v>179</v>
      </c>
      <c r="D223" s="8">
        <v>302100</v>
      </c>
    </row>
    <row r="224" spans="3:4" ht="12.75" hidden="1">
      <c r="C224" s="9" t="s">
        <v>178</v>
      </c>
      <c r="D224" s="8">
        <f>15865600+1500000</f>
        <v>17365600</v>
      </c>
    </row>
    <row r="225" spans="3:4" ht="12.75" hidden="1">
      <c r="C225" s="9" t="s">
        <v>177</v>
      </c>
      <c r="D225" s="8">
        <v>3535700</v>
      </c>
    </row>
    <row r="226" spans="3:4" ht="12.75" hidden="1">
      <c r="C226" s="9" t="s">
        <v>176</v>
      </c>
      <c r="D226" s="8">
        <v>963104.52</v>
      </c>
    </row>
    <row r="227" spans="3:4" ht="12.75" hidden="1">
      <c r="C227" s="9" t="s">
        <v>181</v>
      </c>
      <c r="D227" s="8">
        <v>153042.7</v>
      </c>
    </row>
    <row r="228" spans="3:4" ht="12.75" hidden="1">
      <c r="C228" s="9" t="s">
        <v>175</v>
      </c>
      <c r="D228" s="8">
        <v>300000</v>
      </c>
    </row>
    <row r="229" spans="3:4" ht="12.75" hidden="1">
      <c r="C229" s="9" t="s">
        <v>174</v>
      </c>
      <c r="D229" s="8">
        <v>1458700</v>
      </c>
    </row>
    <row r="230" spans="3:4" ht="12.75" hidden="1">
      <c r="C230" s="9" t="s">
        <v>173</v>
      </c>
      <c r="D230" s="8">
        <v>433500</v>
      </c>
    </row>
    <row r="231" spans="3:4" ht="12.75" hidden="1">
      <c r="C231" s="9" t="s">
        <v>192</v>
      </c>
      <c r="D231" s="8">
        <v>10000</v>
      </c>
    </row>
    <row r="232" spans="3:4" ht="12.75" hidden="1">
      <c r="C232" s="9" t="s">
        <v>183</v>
      </c>
      <c r="D232" s="8">
        <v>50000</v>
      </c>
    </row>
    <row r="233" spans="3:4" ht="12.75" hidden="1">
      <c r="C233" s="9" t="s">
        <v>184</v>
      </c>
      <c r="D233" s="8">
        <v>100000</v>
      </c>
    </row>
    <row r="234" spans="3:4" ht="12.75" hidden="1">
      <c r="C234" s="9" t="s">
        <v>190</v>
      </c>
      <c r="D234" s="8">
        <v>628007.64</v>
      </c>
    </row>
    <row r="235" spans="3:4" ht="12.75" hidden="1">
      <c r="C235" s="9" t="s">
        <v>191</v>
      </c>
      <c r="D235" s="8">
        <v>787000</v>
      </c>
    </row>
    <row r="236" spans="3:4" ht="12.75" hidden="1">
      <c r="C236" s="9" t="s">
        <v>193</v>
      </c>
      <c r="D236" s="8">
        <v>374800</v>
      </c>
    </row>
    <row r="237" ht="12.75" hidden="1">
      <c r="D237" s="8"/>
    </row>
    <row r="238" ht="12.75" hidden="1">
      <c r="D238" s="8"/>
    </row>
    <row r="239" spans="3:4" ht="12.75" hidden="1">
      <c r="C239" s="9">
        <v>10116</v>
      </c>
      <c r="D239" s="8">
        <f>1138378+249897+8000</f>
        <v>1396275</v>
      </c>
    </row>
    <row r="240" spans="3:4" ht="12.75" hidden="1">
      <c r="C240" s="9">
        <v>90501</v>
      </c>
      <c r="D240" s="8">
        <v>7000</v>
      </c>
    </row>
    <row r="241" spans="3:4" ht="12.75" hidden="1">
      <c r="C241" s="9">
        <v>150101</v>
      </c>
      <c r="D241" s="8">
        <v>3223000</v>
      </c>
    </row>
    <row r="242" spans="3:4" ht="12.75" hidden="1">
      <c r="C242" s="9" t="s">
        <v>195</v>
      </c>
      <c r="D242" s="8">
        <f>D221+D239+D240+D241</f>
        <v>31195829.86</v>
      </c>
    </row>
    <row r="243" ht="12.75" hidden="1"/>
    <row r="244" spans="3:4" ht="12.75" hidden="1">
      <c r="C244" s="9" t="s">
        <v>198</v>
      </c>
      <c r="D244" s="9">
        <f>D245+D246</f>
        <v>31185829.86</v>
      </c>
    </row>
    <row r="245" spans="3:4" ht="12.75" hidden="1">
      <c r="C245" s="9" t="s">
        <v>196</v>
      </c>
      <c r="D245" s="9">
        <v>4753425.34</v>
      </c>
    </row>
    <row r="246" spans="3:4" ht="12.75" hidden="1">
      <c r="C246" s="9" t="s">
        <v>197</v>
      </c>
      <c r="D246" s="9">
        <v>26432404.52</v>
      </c>
    </row>
    <row r="247" ht="12.75" hidden="1"/>
    <row r="248" spans="3:4" ht="12.75" hidden="1">
      <c r="C248" s="9" t="s">
        <v>199</v>
      </c>
      <c r="D248" s="8">
        <f>D242-D244</f>
        <v>10000</v>
      </c>
    </row>
  </sheetData>
  <sheetProtection/>
  <mergeCells count="392">
    <mergeCell ref="C183:D183"/>
    <mergeCell ref="B140:I140"/>
    <mergeCell ref="C141:D141"/>
    <mergeCell ref="F141:G141"/>
    <mergeCell ref="C142:D142"/>
    <mergeCell ref="F142:G142"/>
    <mergeCell ref="C163:D163"/>
    <mergeCell ref="F163:G163"/>
    <mergeCell ref="C172:D172"/>
    <mergeCell ref="F172:G172"/>
    <mergeCell ref="F176:G176"/>
    <mergeCell ref="C177:D177"/>
    <mergeCell ref="F177:G177"/>
    <mergeCell ref="C181:D181"/>
    <mergeCell ref="F181:G181"/>
    <mergeCell ref="C182:D182"/>
    <mergeCell ref="F182:G182"/>
    <mergeCell ref="B174:I174"/>
    <mergeCell ref="C178:D178"/>
    <mergeCell ref="F178:G178"/>
    <mergeCell ref="C179:D179"/>
    <mergeCell ref="F179:G179"/>
    <mergeCell ref="C176:D176"/>
    <mergeCell ref="C175:D175"/>
    <mergeCell ref="F175:G175"/>
    <mergeCell ref="C32:D32"/>
    <mergeCell ref="F32:G32"/>
    <mergeCell ref="C161:D161"/>
    <mergeCell ref="F161:G161"/>
    <mergeCell ref="B148:I148"/>
    <mergeCell ref="C149:D149"/>
    <mergeCell ref="F149:G149"/>
    <mergeCell ref="C150:D150"/>
    <mergeCell ref="F150:G150"/>
    <mergeCell ref="F129:G129"/>
    <mergeCell ref="C206:D206"/>
    <mergeCell ref="F206:G206"/>
    <mergeCell ref="C44:D44"/>
    <mergeCell ref="F44:G44"/>
    <mergeCell ref="F53:G53"/>
    <mergeCell ref="C53:D53"/>
    <mergeCell ref="F136:G136"/>
    <mergeCell ref="C136:D136"/>
    <mergeCell ref="C132:D132"/>
    <mergeCell ref="F132:G132"/>
    <mergeCell ref="B207:I207"/>
    <mergeCell ref="F208:G208"/>
    <mergeCell ref="C208:D208"/>
    <mergeCell ref="C45:D45"/>
    <mergeCell ref="F45:G45"/>
    <mergeCell ref="C144:D144"/>
    <mergeCell ref="F154:G154"/>
    <mergeCell ref="C154:D154"/>
    <mergeCell ref="F158:G158"/>
    <mergeCell ref="C158:D158"/>
    <mergeCell ref="F9:G9"/>
    <mergeCell ref="C9:D9"/>
    <mergeCell ref="F40:G40"/>
    <mergeCell ref="C40:D40"/>
    <mergeCell ref="C12:D12"/>
    <mergeCell ref="F12:G12"/>
    <mergeCell ref="F38:G38"/>
    <mergeCell ref="C25:D25"/>
    <mergeCell ref="C29:D29"/>
    <mergeCell ref="F29:G29"/>
    <mergeCell ref="F25:G25"/>
    <mergeCell ref="C27:D27"/>
    <mergeCell ref="F27:G27"/>
    <mergeCell ref="C26:D26"/>
    <mergeCell ref="F26:G26"/>
    <mergeCell ref="C28:D28"/>
    <mergeCell ref="C41:D41"/>
    <mergeCell ref="F41:G41"/>
    <mergeCell ref="C46:D46"/>
    <mergeCell ref="F46:G46"/>
    <mergeCell ref="C30:D30"/>
    <mergeCell ref="F30:G30"/>
    <mergeCell ref="C31:D31"/>
    <mergeCell ref="C42:D42"/>
    <mergeCell ref="C33:D33"/>
    <mergeCell ref="B198:I198"/>
    <mergeCell ref="C186:D186"/>
    <mergeCell ref="F186:G186"/>
    <mergeCell ref="B185:I185"/>
    <mergeCell ref="B190:I190"/>
    <mergeCell ref="B187:I187"/>
    <mergeCell ref="C189:D189"/>
    <mergeCell ref="F189:G189"/>
    <mergeCell ref="B192:I192"/>
    <mergeCell ref="F57:G57"/>
    <mergeCell ref="F42:G42"/>
    <mergeCell ref="F33:G33"/>
    <mergeCell ref="F61:G61"/>
    <mergeCell ref="F28:G28"/>
    <mergeCell ref="F49:G49"/>
    <mergeCell ref="F119:G119"/>
    <mergeCell ref="F58:G58"/>
    <mergeCell ref="F31:G31"/>
    <mergeCell ref="F62:G62"/>
    <mergeCell ref="F63:G63"/>
    <mergeCell ref="F64:G64"/>
    <mergeCell ref="F65:G65"/>
    <mergeCell ref="F66:G66"/>
    <mergeCell ref="C133:D133"/>
    <mergeCell ref="C130:D130"/>
    <mergeCell ref="F130:G130"/>
    <mergeCell ref="C139:D139"/>
    <mergeCell ref="F139:G139"/>
    <mergeCell ref="C137:D137"/>
    <mergeCell ref="C138:D138"/>
    <mergeCell ref="F138:G138"/>
    <mergeCell ref="B143:I143"/>
    <mergeCell ref="B157:I157"/>
    <mergeCell ref="C151:D151"/>
    <mergeCell ref="F151:G151"/>
    <mergeCell ref="C152:D152"/>
    <mergeCell ref="F152:G152"/>
    <mergeCell ref="F144:G144"/>
    <mergeCell ref="F209:G209"/>
    <mergeCell ref="C156:D156"/>
    <mergeCell ref="F156:G156"/>
    <mergeCell ref="B180:I180"/>
    <mergeCell ref="C193:D193"/>
    <mergeCell ref="F193:G193"/>
    <mergeCell ref="B164:I164"/>
    <mergeCell ref="C165:D165"/>
    <mergeCell ref="F165:G165"/>
    <mergeCell ref="F160:G160"/>
    <mergeCell ref="C215:G215"/>
    <mergeCell ref="C217:G217"/>
    <mergeCell ref="F159:G159"/>
    <mergeCell ref="F133:G133"/>
    <mergeCell ref="F137:G137"/>
    <mergeCell ref="C211:G211"/>
    <mergeCell ref="C209:D209"/>
    <mergeCell ref="C146:D146"/>
    <mergeCell ref="F146:G146"/>
    <mergeCell ref="C159:D159"/>
    <mergeCell ref="F20:G20"/>
    <mergeCell ref="C24:D24"/>
    <mergeCell ref="F24:G24"/>
    <mergeCell ref="C21:D21"/>
    <mergeCell ref="F21:G21"/>
    <mergeCell ref="C22:D22"/>
    <mergeCell ref="F22:G22"/>
    <mergeCell ref="C23:D23"/>
    <mergeCell ref="F23:G23"/>
    <mergeCell ref="C20:D20"/>
    <mergeCell ref="C7:D7"/>
    <mergeCell ref="F7:G7"/>
    <mergeCell ref="B3:I3"/>
    <mergeCell ref="B4:I4"/>
    <mergeCell ref="B5:I5"/>
    <mergeCell ref="C6:D6"/>
    <mergeCell ref="F6:G6"/>
    <mergeCell ref="B8:I8"/>
    <mergeCell ref="B153:I153"/>
    <mergeCell ref="B135:I135"/>
    <mergeCell ref="B131:I131"/>
    <mergeCell ref="B52:I52"/>
    <mergeCell ref="C10:D10"/>
    <mergeCell ref="F10:G10"/>
    <mergeCell ref="C13:D13"/>
    <mergeCell ref="B39:I39"/>
    <mergeCell ref="C38:D38"/>
    <mergeCell ref="C11:D11"/>
    <mergeCell ref="F11:G11"/>
    <mergeCell ref="C43:D43"/>
    <mergeCell ref="F43:G43"/>
    <mergeCell ref="F13:G13"/>
    <mergeCell ref="C14:D14"/>
    <mergeCell ref="F14:G14"/>
    <mergeCell ref="C15:D15"/>
    <mergeCell ref="F16:G16"/>
    <mergeCell ref="C17:D17"/>
    <mergeCell ref="F162:G162"/>
    <mergeCell ref="C145:D145"/>
    <mergeCell ref="F145:G145"/>
    <mergeCell ref="C147:D147"/>
    <mergeCell ref="F147:G147"/>
    <mergeCell ref="C155:D155"/>
    <mergeCell ref="F155:G155"/>
    <mergeCell ref="C160:D160"/>
    <mergeCell ref="F15:G15"/>
    <mergeCell ref="C16:D16"/>
    <mergeCell ref="F17:G17"/>
    <mergeCell ref="C19:D19"/>
    <mergeCell ref="F19:G19"/>
    <mergeCell ref="C18:D18"/>
    <mergeCell ref="F18:G18"/>
    <mergeCell ref="C199:D199"/>
    <mergeCell ref="F199:G199"/>
    <mergeCell ref="C200:D200"/>
    <mergeCell ref="F200:G200"/>
    <mergeCell ref="C173:D173"/>
    <mergeCell ref="F173:G173"/>
    <mergeCell ref="C162:D162"/>
    <mergeCell ref="B202:I202"/>
    <mergeCell ref="F201:G201"/>
    <mergeCell ref="B195:I195"/>
    <mergeCell ref="C197:D197"/>
    <mergeCell ref="F197:G197"/>
    <mergeCell ref="C194:D194"/>
    <mergeCell ref="F194:G194"/>
    <mergeCell ref="C203:D203"/>
    <mergeCell ref="F203:G203"/>
    <mergeCell ref="B205:I205"/>
    <mergeCell ref="F51:G51"/>
    <mergeCell ref="C51:D51"/>
    <mergeCell ref="F134:G134"/>
    <mergeCell ref="C134:D134"/>
    <mergeCell ref="C204:D204"/>
    <mergeCell ref="F204:G204"/>
    <mergeCell ref="C201:D201"/>
    <mergeCell ref="C50:D50"/>
    <mergeCell ref="F47:G47"/>
    <mergeCell ref="F48:G48"/>
    <mergeCell ref="F50:G50"/>
    <mergeCell ref="C49:D49"/>
    <mergeCell ref="C47:D47"/>
    <mergeCell ref="C48:D48"/>
    <mergeCell ref="C37:D37"/>
    <mergeCell ref="F37:G37"/>
    <mergeCell ref="C196:D196"/>
    <mergeCell ref="F196:G196"/>
    <mergeCell ref="C184:D184"/>
    <mergeCell ref="F184:G184"/>
    <mergeCell ref="C188:D188"/>
    <mergeCell ref="F188:G188"/>
    <mergeCell ref="C191:D191"/>
    <mergeCell ref="F191:G191"/>
    <mergeCell ref="F183:G183"/>
    <mergeCell ref="C36:D36"/>
    <mergeCell ref="F36:G36"/>
    <mergeCell ref="C62:D62"/>
    <mergeCell ref="C63:D63"/>
    <mergeCell ref="C64:D64"/>
    <mergeCell ref="C65:D65"/>
    <mergeCell ref="C66:D66"/>
    <mergeCell ref="C67:D67"/>
    <mergeCell ref="C68:D68"/>
    <mergeCell ref="C35:D35"/>
    <mergeCell ref="F35:G35"/>
    <mergeCell ref="C129:D129"/>
    <mergeCell ref="C34:D34"/>
    <mergeCell ref="F34:G34"/>
    <mergeCell ref="C57:D57"/>
    <mergeCell ref="C58:D58"/>
    <mergeCell ref="C59:D59"/>
    <mergeCell ref="C60:D60"/>
    <mergeCell ref="C61:D61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11:D111"/>
    <mergeCell ref="C112:D112"/>
    <mergeCell ref="C113:D113"/>
    <mergeCell ref="C107:D107"/>
    <mergeCell ref="C108:D108"/>
    <mergeCell ref="C109:D109"/>
    <mergeCell ref="C110:D110"/>
    <mergeCell ref="C114:D114"/>
    <mergeCell ref="C115:D115"/>
    <mergeCell ref="C116:D116"/>
    <mergeCell ref="C117:D117"/>
    <mergeCell ref="C118:D118"/>
    <mergeCell ref="C120:D120"/>
    <mergeCell ref="C121:D121"/>
    <mergeCell ref="C122:D122"/>
    <mergeCell ref="C119:D119"/>
    <mergeCell ref="C123:D123"/>
    <mergeCell ref="C124:D124"/>
    <mergeCell ref="C125:D125"/>
    <mergeCell ref="C126:D126"/>
    <mergeCell ref="C127:D127"/>
    <mergeCell ref="C128:D128"/>
    <mergeCell ref="C54:D54"/>
    <mergeCell ref="F54:G54"/>
    <mergeCell ref="C55:D55"/>
    <mergeCell ref="C56:D56"/>
    <mergeCell ref="F56:G56"/>
    <mergeCell ref="F55:G55"/>
    <mergeCell ref="F59:G59"/>
    <mergeCell ref="F60:G60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11:G111"/>
    <mergeCell ref="F112:G112"/>
    <mergeCell ref="F113:G113"/>
    <mergeCell ref="F107:G107"/>
    <mergeCell ref="F108:G108"/>
    <mergeCell ref="F109:G109"/>
    <mergeCell ref="F110:G110"/>
    <mergeCell ref="F114:G114"/>
    <mergeCell ref="F115:G115"/>
    <mergeCell ref="F116:G116"/>
    <mergeCell ref="F117:G117"/>
    <mergeCell ref="F118:G118"/>
    <mergeCell ref="F120:G120"/>
    <mergeCell ref="F121:G121"/>
    <mergeCell ref="F122:G122"/>
    <mergeCell ref="F127:G127"/>
    <mergeCell ref="F128:G128"/>
    <mergeCell ref="F123:G123"/>
    <mergeCell ref="F124:G124"/>
    <mergeCell ref="F125:G125"/>
    <mergeCell ref="F126:G126"/>
    <mergeCell ref="C171:D171"/>
    <mergeCell ref="F171:G171"/>
    <mergeCell ref="C169:D169"/>
    <mergeCell ref="F169:G169"/>
    <mergeCell ref="C170:D170"/>
    <mergeCell ref="F170:G170"/>
    <mergeCell ref="C166:D166"/>
    <mergeCell ref="C167:D167"/>
    <mergeCell ref="C168:D168"/>
    <mergeCell ref="F166:G166"/>
    <mergeCell ref="F167:G167"/>
    <mergeCell ref="F168:G168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0:E72"/>
  <sheetViews>
    <sheetView zoomScalePageLayoutView="0" workbookViewId="0" topLeftCell="A58">
      <selection activeCell="D62" sqref="D62"/>
    </sheetView>
  </sheetViews>
  <sheetFormatPr defaultColWidth="9.140625" defaultRowHeight="12.75"/>
  <cols>
    <col min="2" max="4" width="10.57421875" style="0" bestFit="1" customWidth="1"/>
    <col min="5" max="5" width="11.57421875" style="0" bestFit="1" customWidth="1"/>
    <col min="8" max="8" width="11.57421875" style="0" bestFit="1" customWidth="1"/>
  </cols>
  <sheetData>
    <row r="60" spans="3:5" ht="12.75">
      <c r="C60" s="1">
        <v>251230</v>
      </c>
      <c r="D60" s="1">
        <v>13910</v>
      </c>
      <c r="E60" s="1">
        <f aca="true" t="shared" si="0" ref="E60:E71">C60+D60</f>
        <v>265140</v>
      </c>
    </row>
    <row r="61" spans="3:5" ht="12.75">
      <c r="C61" s="1">
        <v>736860</v>
      </c>
      <c r="D61" s="1"/>
      <c r="E61" s="1">
        <f t="shared" si="0"/>
        <v>736860</v>
      </c>
    </row>
    <row r="62" spans="3:5" ht="12.75">
      <c r="C62" s="1"/>
      <c r="D62" s="1">
        <v>108927.8</v>
      </c>
      <c r="E62" s="1">
        <f t="shared" si="0"/>
        <v>108927.8</v>
      </c>
    </row>
    <row r="63" spans="3:5" ht="12.75">
      <c r="C63" s="1"/>
      <c r="D63" s="1">
        <v>4990.89</v>
      </c>
      <c r="E63" s="1">
        <f t="shared" si="0"/>
        <v>4990.89</v>
      </c>
    </row>
    <row r="64" spans="3:5" ht="12.75">
      <c r="C64" s="1">
        <v>360350</v>
      </c>
      <c r="D64" s="1">
        <v>44369</v>
      </c>
      <c r="E64" s="1">
        <f t="shared" si="0"/>
        <v>404719</v>
      </c>
    </row>
    <row r="65" spans="3:5" ht="12.75">
      <c r="C65" s="1"/>
      <c r="D65" s="1">
        <v>826921.14</v>
      </c>
      <c r="E65" s="1">
        <f t="shared" si="0"/>
        <v>826921.14</v>
      </c>
    </row>
    <row r="66" spans="3:5" ht="12.75">
      <c r="C66" s="1">
        <v>4000300</v>
      </c>
      <c r="D66" s="1">
        <v>1110279.86</v>
      </c>
      <c r="E66" s="1">
        <f t="shared" si="0"/>
        <v>5110579.86</v>
      </c>
    </row>
    <row r="67" spans="3:5" ht="12.75">
      <c r="C67" s="1"/>
      <c r="D67" s="1">
        <v>573376.06</v>
      </c>
      <c r="E67" s="1">
        <f t="shared" si="0"/>
        <v>573376.06</v>
      </c>
    </row>
    <row r="68" spans="3:5" ht="12.75">
      <c r="C68" s="1">
        <v>275620</v>
      </c>
      <c r="D68" s="1">
        <v>575239.47</v>
      </c>
      <c r="E68" s="1">
        <f t="shared" si="0"/>
        <v>850859.47</v>
      </c>
    </row>
    <row r="69" spans="3:5" ht="12.75">
      <c r="C69" s="1"/>
      <c r="D69" s="1">
        <v>2601616.59</v>
      </c>
      <c r="E69" s="1">
        <f t="shared" si="0"/>
        <v>2601616.59</v>
      </c>
    </row>
    <row r="70" spans="3:5" ht="12.75">
      <c r="C70" s="1">
        <v>480863</v>
      </c>
      <c r="D70" s="1">
        <v>1916197.7</v>
      </c>
      <c r="E70" s="1">
        <f t="shared" si="0"/>
        <v>2397060.7</v>
      </c>
    </row>
    <row r="71" spans="3:5" ht="12.75">
      <c r="C71" s="1"/>
      <c r="D71" s="1">
        <v>20031.87</v>
      </c>
      <c r="E71" s="1">
        <f t="shared" si="0"/>
        <v>20031.87</v>
      </c>
    </row>
    <row r="72" spans="3:5" ht="12.75">
      <c r="C72" s="1">
        <f>SUM(C60:C71)</f>
        <v>6105223</v>
      </c>
      <c r="D72" s="1">
        <f>SUM(D60:D71)</f>
        <v>7795860.380000001</v>
      </c>
      <c r="E72" s="1">
        <f>C72+D72</f>
        <v>13901083.38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B1">
      <selection activeCell="M29" sqref="M29"/>
    </sheetView>
  </sheetViews>
  <sheetFormatPr defaultColWidth="9.140625" defaultRowHeight="12.75"/>
  <cols>
    <col min="3" max="3" width="11.57421875" style="0" bestFit="1" customWidth="1"/>
    <col min="4" max="4" width="10.57421875" style="0" bestFit="1" customWidth="1"/>
    <col min="5" max="9" width="9.57421875" style="0" bestFit="1" customWidth="1"/>
    <col min="10" max="11" width="10.57421875" style="0" bestFit="1" customWidth="1"/>
    <col min="12" max="13" width="9.57421875" style="0" bestFit="1" customWidth="1"/>
    <col min="14" max="14" width="11.57421875" style="1" bestFit="1" customWidth="1"/>
    <col min="15" max="15" width="9.421875" style="0" bestFit="1" customWidth="1"/>
  </cols>
  <sheetData>
    <row r="2" spans="4:13" ht="12.75">
      <c r="D2">
        <v>2240</v>
      </c>
      <c r="E2">
        <v>2282</v>
      </c>
      <c r="F2">
        <v>3210</v>
      </c>
      <c r="G2">
        <v>3110</v>
      </c>
      <c r="H2">
        <v>3122</v>
      </c>
      <c r="I2">
        <v>3131</v>
      </c>
      <c r="J2">
        <v>3132</v>
      </c>
      <c r="K2">
        <v>2610</v>
      </c>
      <c r="L2">
        <v>3141</v>
      </c>
      <c r="M2">
        <v>3142</v>
      </c>
    </row>
    <row r="3" spans="2:15" ht="12.75">
      <c r="B3">
        <v>100101</v>
      </c>
      <c r="C3" s="1">
        <v>258000</v>
      </c>
      <c r="D3" s="5">
        <v>258000</v>
      </c>
      <c r="E3" s="1"/>
      <c r="F3" s="1"/>
      <c r="G3" s="1"/>
      <c r="H3" s="1"/>
      <c r="I3" s="1"/>
      <c r="J3" s="1"/>
      <c r="K3" s="1"/>
      <c r="L3" s="1"/>
      <c r="M3" s="1"/>
      <c r="N3" s="1">
        <f aca="true" t="shared" si="0" ref="N3:N21">SUM(D3:M3)</f>
        <v>258000</v>
      </c>
      <c r="O3" s="1">
        <f>C3-N3</f>
        <v>0</v>
      </c>
    </row>
    <row r="4" spans="2:15" ht="12.75">
      <c r="B4">
        <v>100102</v>
      </c>
      <c r="C4" s="1">
        <v>315353.87</v>
      </c>
      <c r="D4" s="1"/>
      <c r="E4" s="1"/>
      <c r="F4" s="1">
        <v>147780</v>
      </c>
      <c r="G4" s="1"/>
      <c r="H4" s="1"/>
      <c r="I4" s="5">
        <f>155000+12573.87</f>
        <v>167573.87</v>
      </c>
      <c r="J4" s="1"/>
      <c r="K4" s="1"/>
      <c r="L4" s="1"/>
      <c r="M4" s="1"/>
      <c r="N4" s="1">
        <f t="shared" si="0"/>
        <v>315353.87</v>
      </c>
      <c r="O4" s="1">
        <f aca="true" t="shared" si="1" ref="O4:O25">C4-N4</f>
        <v>0</v>
      </c>
    </row>
    <row r="5" spans="2:15" ht="12.75">
      <c r="B5">
        <v>100102</v>
      </c>
      <c r="C5" s="1">
        <v>415611.72</v>
      </c>
      <c r="D5" s="1"/>
      <c r="E5" s="1"/>
      <c r="F5" s="1"/>
      <c r="G5" s="1"/>
      <c r="H5" s="1"/>
      <c r="I5" s="5">
        <v>415611.72</v>
      </c>
      <c r="J5" s="1"/>
      <c r="K5" s="1"/>
      <c r="L5" s="1"/>
      <c r="M5" s="1"/>
      <c r="N5" s="1">
        <f t="shared" si="0"/>
        <v>415611.72</v>
      </c>
      <c r="O5" s="1">
        <f t="shared" si="1"/>
        <v>0</v>
      </c>
    </row>
    <row r="6" spans="2:15" ht="12.75">
      <c r="B6">
        <v>100103</v>
      </c>
      <c r="C6" s="1">
        <v>1000000</v>
      </c>
      <c r="D6" s="1"/>
      <c r="E6" s="1"/>
      <c r="F6" s="1"/>
      <c r="G6" s="1"/>
      <c r="H6" s="1"/>
      <c r="I6" s="1"/>
      <c r="J6" s="1"/>
      <c r="K6" s="1">
        <v>1000000</v>
      </c>
      <c r="L6" s="1"/>
      <c r="M6" s="1"/>
      <c r="N6" s="1">
        <f t="shared" si="0"/>
        <v>1000000</v>
      </c>
      <c r="O6" s="1">
        <f t="shared" si="1"/>
        <v>0</v>
      </c>
    </row>
    <row r="7" spans="2:15" ht="12.75">
      <c r="B7">
        <v>100201</v>
      </c>
      <c r="C7" s="1">
        <v>193000</v>
      </c>
      <c r="D7" s="1"/>
      <c r="E7" s="1"/>
      <c r="F7" s="1"/>
      <c r="G7" s="1"/>
      <c r="H7" s="1"/>
      <c r="I7" s="1"/>
      <c r="J7" s="5">
        <v>193000</v>
      </c>
      <c r="K7" s="1"/>
      <c r="L7" s="1"/>
      <c r="M7" s="1"/>
      <c r="N7" s="1">
        <f t="shared" si="0"/>
        <v>193000</v>
      </c>
      <c r="O7" s="1">
        <f>C7-N7</f>
        <v>0</v>
      </c>
    </row>
    <row r="8" spans="2:15" ht="12.75">
      <c r="B8">
        <v>100201</v>
      </c>
      <c r="C8" s="1">
        <v>424196.06</v>
      </c>
      <c r="D8" s="1"/>
      <c r="E8" s="1"/>
      <c r="F8" s="1"/>
      <c r="G8" s="1"/>
      <c r="H8" s="1"/>
      <c r="I8" s="1"/>
      <c r="J8" s="5">
        <v>424196.06</v>
      </c>
      <c r="K8" s="1"/>
      <c r="L8" s="1"/>
      <c r="M8" s="1"/>
      <c r="N8" s="1">
        <f t="shared" si="0"/>
        <v>424196.06</v>
      </c>
      <c r="O8" s="1">
        <f t="shared" si="1"/>
        <v>0</v>
      </c>
    </row>
    <row r="9" spans="2:15" ht="12.75">
      <c r="B9">
        <v>100201</v>
      </c>
      <c r="C9" s="1">
        <v>200000</v>
      </c>
      <c r="D9" s="1"/>
      <c r="E9" s="1"/>
      <c r="F9" s="1"/>
      <c r="G9" s="1"/>
      <c r="H9" s="1"/>
      <c r="I9" s="1"/>
      <c r="J9" s="1"/>
      <c r="K9" s="1">
        <v>200000</v>
      </c>
      <c r="L9" s="1"/>
      <c r="M9" s="1"/>
      <c r="N9" s="1">
        <f t="shared" si="0"/>
        <v>200000</v>
      </c>
      <c r="O9" s="1">
        <f t="shared" si="1"/>
        <v>0</v>
      </c>
    </row>
    <row r="10" spans="2:15" ht="12.75">
      <c r="B10">
        <v>100202</v>
      </c>
      <c r="C10" s="1">
        <v>800000</v>
      </c>
      <c r="D10" s="1"/>
      <c r="E10" s="1"/>
      <c r="F10" s="1"/>
      <c r="G10" s="1"/>
      <c r="H10" s="1"/>
      <c r="I10" s="1"/>
      <c r="J10" s="5">
        <v>800000</v>
      </c>
      <c r="K10" s="1"/>
      <c r="L10" s="1"/>
      <c r="M10" s="1"/>
      <c r="N10" s="1">
        <f t="shared" si="0"/>
        <v>800000</v>
      </c>
      <c r="O10" s="1"/>
    </row>
    <row r="11" spans="2:15" ht="12.75">
      <c r="B11">
        <v>100202</v>
      </c>
      <c r="C11" s="1">
        <v>98000</v>
      </c>
      <c r="D11" s="1"/>
      <c r="E11" s="1"/>
      <c r="F11" s="1"/>
      <c r="G11" s="1"/>
      <c r="H11" s="1"/>
      <c r="I11" s="1"/>
      <c r="J11" s="1"/>
      <c r="K11" s="1">
        <v>98000</v>
      </c>
      <c r="L11" s="1"/>
      <c r="M11" s="1"/>
      <c r="N11" s="1">
        <f t="shared" si="0"/>
        <v>98000</v>
      </c>
      <c r="O11" s="1">
        <f t="shared" si="1"/>
        <v>0</v>
      </c>
    </row>
    <row r="12" spans="2:15" ht="12.75">
      <c r="B12">
        <v>100203</v>
      </c>
      <c r="C12" s="1">
        <v>5950600</v>
      </c>
      <c r="D12" s="5">
        <v>533019</v>
      </c>
      <c r="E12" s="1"/>
      <c r="F12" s="1"/>
      <c r="G12" s="1"/>
      <c r="H12" s="1"/>
      <c r="I12" s="1"/>
      <c r="J12" s="1"/>
      <c r="K12" s="3">
        <f>5202049+215532</f>
        <v>5417581</v>
      </c>
      <c r="L12" s="1"/>
      <c r="M12" s="1"/>
      <c r="N12" s="1">
        <f t="shared" si="0"/>
        <v>5950600</v>
      </c>
      <c r="O12" s="1">
        <f t="shared" si="1"/>
        <v>0</v>
      </c>
    </row>
    <row r="13" spans="2:15" ht="12.75">
      <c r="B13">
        <v>100203</v>
      </c>
      <c r="C13" s="1">
        <v>179400</v>
      </c>
      <c r="D13" s="1"/>
      <c r="E13" s="1"/>
      <c r="F13" s="1">
        <v>29400</v>
      </c>
      <c r="G13" s="1"/>
      <c r="H13" s="1"/>
      <c r="I13" s="1"/>
      <c r="J13" s="6">
        <f>130000+20000</f>
        <v>150000</v>
      </c>
      <c r="K13" s="1"/>
      <c r="L13" s="1"/>
      <c r="M13" s="1"/>
      <c r="N13" s="1">
        <f t="shared" si="0"/>
        <v>179400</v>
      </c>
      <c r="O13" s="1">
        <f t="shared" si="1"/>
        <v>0</v>
      </c>
    </row>
    <row r="14" spans="2:15" ht="12.75">
      <c r="B14">
        <v>100203</v>
      </c>
      <c r="C14" s="1">
        <v>10000</v>
      </c>
      <c r="D14" s="1"/>
      <c r="E14" s="1"/>
      <c r="F14" s="1"/>
      <c r="G14" s="1"/>
      <c r="H14" s="1"/>
      <c r="I14" s="1"/>
      <c r="J14" s="1"/>
      <c r="K14" s="1">
        <v>10000</v>
      </c>
      <c r="L14" s="1"/>
      <c r="M14" s="1"/>
      <c r="N14" s="1">
        <f t="shared" si="0"/>
        <v>10000</v>
      </c>
      <c r="O14" s="1">
        <f t="shared" si="1"/>
        <v>0</v>
      </c>
    </row>
    <row r="15" spans="2:15" ht="12.75">
      <c r="B15">
        <v>100208</v>
      </c>
      <c r="C15" s="1">
        <v>50562.54</v>
      </c>
      <c r="D15" s="1"/>
      <c r="E15" s="1"/>
      <c r="F15" s="1">
        <v>50562.54</v>
      </c>
      <c r="G15" s="1"/>
      <c r="H15" s="1"/>
      <c r="I15" s="1"/>
      <c r="J15" s="1"/>
      <c r="K15" s="1"/>
      <c r="L15" s="1"/>
      <c r="M15" s="1"/>
      <c r="N15" s="1">
        <f t="shared" si="0"/>
        <v>50562.54</v>
      </c>
      <c r="O15" s="1">
        <f t="shared" si="1"/>
        <v>0</v>
      </c>
    </row>
    <row r="16" spans="2:15" ht="12.75">
      <c r="B16">
        <v>150101</v>
      </c>
      <c r="C16" s="1">
        <v>1500005.86</v>
      </c>
      <c r="D16" s="1"/>
      <c r="E16" s="1"/>
      <c r="F16" s="1"/>
      <c r="G16" s="1"/>
      <c r="H16" s="5">
        <v>108500</v>
      </c>
      <c r="I16" s="1"/>
      <c r="J16" s="5">
        <v>773532.71</v>
      </c>
      <c r="K16" s="5"/>
      <c r="L16" s="5">
        <v>499005.95</v>
      </c>
      <c r="M16" s="5">
        <v>118967.2</v>
      </c>
      <c r="N16" s="1">
        <f t="shared" si="0"/>
        <v>1500005.8599999999</v>
      </c>
      <c r="O16" s="1">
        <f t="shared" si="1"/>
        <v>0</v>
      </c>
    </row>
    <row r="17" spans="2:15" ht="12.75">
      <c r="B17">
        <v>150110</v>
      </c>
      <c r="C17" s="1">
        <v>130000</v>
      </c>
      <c r="D17" s="1"/>
      <c r="E17" s="1"/>
      <c r="F17" s="1"/>
      <c r="G17" s="1"/>
      <c r="H17" s="5">
        <v>130000</v>
      </c>
      <c r="I17" s="1"/>
      <c r="J17" s="1"/>
      <c r="K17" s="1"/>
      <c r="L17" s="1"/>
      <c r="M17" s="1"/>
      <c r="N17" s="1">
        <f t="shared" si="0"/>
        <v>130000</v>
      </c>
      <c r="O17" s="1">
        <f t="shared" si="1"/>
        <v>0</v>
      </c>
    </row>
    <row r="18" spans="2:15" ht="12.75">
      <c r="B18" s="4">
        <v>170703</v>
      </c>
      <c r="C18" s="5">
        <v>1586631</v>
      </c>
      <c r="D18" s="5">
        <f>397800+58032.25</f>
        <v>455832.25</v>
      </c>
      <c r="E18" s="5"/>
      <c r="F18" s="5"/>
      <c r="G18" s="5"/>
      <c r="H18" s="5"/>
      <c r="I18" s="5"/>
      <c r="J18" s="5">
        <v>976836.2</v>
      </c>
      <c r="K18" s="5"/>
      <c r="L18" s="5"/>
      <c r="M18" s="5">
        <v>153962.55</v>
      </c>
      <c r="N18" s="5">
        <f t="shared" si="0"/>
        <v>1586631</v>
      </c>
      <c r="O18" s="1">
        <f t="shared" si="1"/>
        <v>0</v>
      </c>
    </row>
    <row r="19" spans="2:15" ht="12.75">
      <c r="B19">
        <v>170703</v>
      </c>
      <c r="C19" s="1">
        <v>546000</v>
      </c>
      <c r="D19" s="1"/>
      <c r="E19" s="1">
        <v>174700</v>
      </c>
      <c r="F19" s="1">
        <v>371300</v>
      </c>
      <c r="G19" s="1"/>
      <c r="H19" s="1"/>
      <c r="I19" s="1"/>
      <c r="J19" s="1"/>
      <c r="K19" s="1"/>
      <c r="L19" s="1"/>
      <c r="M19" s="1"/>
      <c r="N19" s="1">
        <f t="shared" si="0"/>
        <v>546000</v>
      </c>
      <c r="O19" s="1">
        <f t="shared" si="1"/>
        <v>0</v>
      </c>
    </row>
    <row r="20" spans="2:15" ht="12.75">
      <c r="B20">
        <v>170703</v>
      </c>
      <c r="C20" s="1">
        <v>63000</v>
      </c>
      <c r="D20" s="1"/>
      <c r="E20" s="1">
        <v>63000</v>
      </c>
      <c r="F20" s="1"/>
      <c r="G20" s="1"/>
      <c r="H20" s="1"/>
      <c r="I20" s="1"/>
      <c r="J20" s="1"/>
      <c r="K20" s="1"/>
      <c r="L20" s="1"/>
      <c r="M20" s="1"/>
      <c r="N20" s="1">
        <f t="shared" si="0"/>
        <v>63000</v>
      </c>
      <c r="O20" s="1">
        <f t="shared" si="1"/>
        <v>0</v>
      </c>
    </row>
    <row r="21" spans="2:15" ht="12.75">
      <c r="B21">
        <v>180109</v>
      </c>
      <c r="C21" s="1">
        <v>150000</v>
      </c>
      <c r="D21" s="5">
        <v>150000</v>
      </c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150000</v>
      </c>
      <c r="O21" s="1">
        <f t="shared" si="1"/>
        <v>0</v>
      </c>
    </row>
    <row r="22" spans="2:15" ht="12.75">
      <c r="B22">
        <v>180109</v>
      </c>
      <c r="C22" s="1">
        <v>568139.47</v>
      </c>
      <c r="D22" s="1"/>
      <c r="E22" s="1"/>
      <c r="F22" s="1">
        <v>118000</v>
      </c>
      <c r="G22" s="5">
        <v>129470</v>
      </c>
      <c r="H22" s="1"/>
      <c r="I22" s="1"/>
      <c r="J22" s="5">
        <v>320669.47</v>
      </c>
      <c r="K22" s="1"/>
      <c r="L22" s="1"/>
      <c r="M22" s="1"/>
      <c r="N22" s="1">
        <f aca="true" t="shared" si="2" ref="N22:N29">SUM(D22:M22)</f>
        <v>568139.47</v>
      </c>
      <c r="O22" s="1">
        <f t="shared" si="1"/>
        <v>0</v>
      </c>
    </row>
    <row r="23" spans="2:15" ht="12.75">
      <c r="B23">
        <v>240601</v>
      </c>
      <c r="C23" s="1">
        <v>220031.87</v>
      </c>
      <c r="D23" s="5">
        <v>20031.87</v>
      </c>
      <c r="E23" s="1"/>
      <c r="F23" s="1">
        <v>28400</v>
      </c>
      <c r="G23" s="1"/>
      <c r="H23" s="1"/>
      <c r="I23" s="1"/>
      <c r="J23" s="1"/>
      <c r="K23" s="1">
        <v>171600</v>
      </c>
      <c r="L23" s="1"/>
      <c r="M23" s="1"/>
      <c r="N23" s="1">
        <f t="shared" si="2"/>
        <v>220031.87</v>
      </c>
      <c r="O23" s="1">
        <f t="shared" si="1"/>
        <v>0</v>
      </c>
    </row>
    <row r="24" spans="2:15" ht="12.75">
      <c r="B24">
        <v>240900</v>
      </c>
      <c r="C24" s="1">
        <v>130057.01</v>
      </c>
      <c r="D24" s="1"/>
      <c r="E24" s="1"/>
      <c r="F24" s="1">
        <v>130057.01</v>
      </c>
      <c r="G24" s="1"/>
      <c r="H24" s="1"/>
      <c r="I24" s="1"/>
      <c r="J24" s="1"/>
      <c r="K24" s="1"/>
      <c r="L24" s="1"/>
      <c r="M24" s="1"/>
      <c r="N24" s="1">
        <f t="shared" si="2"/>
        <v>130057.01</v>
      </c>
      <c r="O24" s="1">
        <f t="shared" si="1"/>
        <v>0</v>
      </c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1">
        <f t="shared" si="1"/>
        <v>0</v>
      </c>
    </row>
    <row r="26" spans="3:15" ht="12.75">
      <c r="C26" s="1">
        <f>SUM(C3:C25)</f>
        <v>14788589.399999999</v>
      </c>
      <c r="D26" s="1">
        <f aca="true" t="shared" si="3" ref="D26:O26">SUM(D3:D25)</f>
        <v>1416883.12</v>
      </c>
      <c r="E26" s="1">
        <f t="shared" si="3"/>
        <v>237700</v>
      </c>
      <c r="F26" s="1">
        <f t="shared" si="3"/>
        <v>875499.55</v>
      </c>
      <c r="G26" s="1">
        <f t="shared" si="3"/>
        <v>129470</v>
      </c>
      <c r="H26" s="1">
        <f t="shared" si="3"/>
        <v>238500</v>
      </c>
      <c r="I26" s="1">
        <f t="shared" si="3"/>
        <v>583185.59</v>
      </c>
      <c r="J26" s="1">
        <f t="shared" si="3"/>
        <v>3638234.4399999995</v>
      </c>
      <c r="K26" s="1">
        <f t="shared" si="3"/>
        <v>6897181</v>
      </c>
      <c r="L26" s="1">
        <f t="shared" si="3"/>
        <v>499005.95</v>
      </c>
      <c r="M26" s="1">
        <f t="shared" si="3"/>
        <v>272929.75</v>
      </c>
      <c r="N26" s="1">
        <f t="shared" si="3"/>
        <v>14788589.399999999</v>
      </c>
      <c r="O26" s="1">
        <f t="shared" si="3"/>
        <v>0</v>
      </c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2:15" ht="12.75">
      <c r="B28" s="2" t="s">
        <v>50</v>
      </c>
      <c r="C28" s="1"/>
      <c r="D28" s="1"/>
      <c r="E28" s="1">
        <f>E26</f>
        <v>237700</v>
      </c>
      <c r="F28" s="1">
        <f>F26</f>
        <v>875499.55</v>
      </c>
      <c r="G28" s="1"/>
      <c r="H28" s="1"/>
      <c r="I28" s="1"/>
      <c r="J28" s="1"/>
      <c r="K28" s="1">
        <f>K26</f>
        <v>6897181</v>
      </c>
      <c r="L28" s="1"/>
      <c r="M28" s="1"/>
      <c r="N28" s="1">
        <f t="shared" si="2"/>
        <v>8010380.55</v>
      </c>
      <c r="O28" s="1"/>
    </row>
    <row r="29" spans="2:15" ht="12.75">
      <c r="B29" s="2" t="s">
        <v>51</v>
      </c>
      <c r="C29" s="1"/>
      <c r="D29" s="1">
        <f>D26</f>
        <v>1416883.12</v>
      </c>
      <c r="E29" s="1"/>
      <c r="F29" s="1"/>
      <c r="G29" s="1">
        <f>G26</f>
        <v>129470</v>
      </c>
      <c r="H29" s="1">
        <f>H26</f>
        <v>238500</v>
      </c>
      <c r="I29" s="1">
        <f>I26</f>
        <v>583185.59</v>
      </c>
      <c r="J29" s="1">
        <f>J26</f>
        <v>3638234.4399999995</v>
      </c>
      <c r="K29" s="1"/>
      <c r="L29" s="1">
        <f>L26</f>
        <v>499005.95</v>
      </c>
      <c r="M29" s="1">
        <f>M26</f>
        <v>272929.75</v>
      </c>
      <c r="N29" s="1">
        <f t="shared" si="2"/>
        <v>6778208.85</v>
      </c>
      <c r="O29" s="1"/>
    </row>
    <row r="30" spans="3:15" ht="12.75">
      <c r="C30" s="1"/>
      <c r="D30" s="1">
        <f>D28+D29</f>
        <v>1416883.12</v>
      </c>
      <c r="E30" s="1">
        <f aca="true" t="shared" si="4" ref="E30:N30">E28+E29</f>
        <v>237700</v>
      </c>
      <c r="F30" s="1">
        <f t="shared" si="4"/>
        <v>875499.55</v>
      </c>
      <c r="G30" s="1">
        <f t="shared" si="4"/>
        <v>129470</v>
      </c>
      <c r="H30" s="1">
        <f t="shared" si="4"/>
        <v>238500</v>
      </c>
      <c r="I30" s="1">
        <f t="shared" si="4"/>
        <v>583185.59</v>
      </c>
      <c r="J30" s="1">
        <f t="shared" si="4"/>
        <v>3638234.4399999995</v>
      </c>
      <c r="K30" s="1">
        <f t="shared" si="4"/>
        <v>6897181</v>
      </c>
      <c r="L30" s="1">
        <f t="shared" si="4"/>
        <v>499005.95</v>
      </c>
      <c r="M30" s="1">
        <f t="shared" si="4"/>
        <v>272929.75</v>
      </c>
      <c r="N30" s="1">
        <f t="shared" si="4"/>
        <v>14788589.399999999</v>
      </c>
      <c r="O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2016-03-25T08:16:19Z</cp:lastPrinted>
  <dcterms:created xsi:type="dcterms:W3CDTF">1996-10-08T23:32:33Z</dcterms:created>
  <dcterms:modified xsi:type="dcterms:W3CDTF">2016-10-12T12:28:07Z</dcterms:modified>
  <cp:category/>
  <cp:version/>
  <cp:contentType/>
  <cp:contentStatus/>
</cp:coreProperties>
</file>